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60" yWindow="900" windowWidth="24075" windowHeight="11250" tabRatio="975" activeTab="1"/>
  </bookViews>
  <sheets>
    <sheet name="수시일반전형" sheetId="13" r:id="rId1"/>
    <sheet name="정시추가일반전형" sheetId="36" r:id="rId2"/>
    <sheet name="체육특기자" sheetId="24" r:id="rId3"/>
    <sheet name="학교장추천자" sheetId="26" r:id="rId4"/>
    <sheet name="어학능력우수자" sheetId="25" r:id="rId5"/>
    <sheet name="특정역량우수자" sheetId="27" r:id="rId6"/>
    <sheet name="사회적보호(배려)" sheetId="29" r:id="rId7"/>
    <sheet name="특성화고교출신자" sheetId="30" r:id="rId8"/>
    <sheet name="농어촌학생" sheetId="31" r:id="rId9"/>
    <sheet name="기초생활수급자" sheetId="32" r:id="rId10"/>
    <sheet name="특수교육대상자" sheetId="33" r:id="rId11"/>
    <sheet name="서해5도출신자" sheetId="34" r:id="rId12"/>
    <sheet name="재직자특별전형" sheetId="35" r:id="rId13"/>
  </sheets>
  <externalReferences>
    <externalReference r:id="rId14"/>
    <externalReference r:id="rId15"/>
  </externalReferences>
  <definedNames>
    <definedName name="AREA" localSheetId="9">#REF!</definedName>
    <definedName name="AREA" localSheetId="8">#REF!</definedName>
    <definedName name="AREA" localSheetId="6">#REF!</definedName>
    <definedName name="AREA" localSheetId="11">#REF!</definedName>
    <definedName name="AREA" localSheetId="0">#REF!</definedName>
    <definedName name="AREA" localSheetId="4">#REF!</definedName>
    <definedName name="AREA" localSheetId="12">#REF!</definedName>
    <definedName name="AREA" localSheetId="2">#REF!</definedName>
    <definedName name="AREA" localSheetId="7">#REF!</definedName>
    <definedName name="AREA" localSheetId="10">#REF!</definedName>
    <definedName name="AREA" localSheetId="3">#REF!</definedName>
    <definedName name="AREA">#REF!</definedName>
    <definedName name="data">[1]Sheet1!$B$1:$C$39</definedName>
    <definedName name="상위코드" localSheetId="9">#REF!</definedName>
    <definedName name="상위코드" localSheetId="8">#REF!</definedName>
    <definedName name="상위코드" localSheetId="6">#REF!</definedName>
    <definedName name="상위코드" localSheetId="11">#REF!</definedName>
    <definedName name="상위코드" localSheetId="0">#REF!</definedName>
    <definedName name="상위코드" localSheetId="4">#REF!</definedName>
    <definedName name="상위코드" localSheetId="12">#REF!</definedName>
    <definedName name="상위코드" localSheetId="2">#REF!</definedName>
    <definedName name="상위코드" localSheetId="7">#REF!</definedName>
    <definedName name="상위코드" localSheetId="10">#REF!</definedName>
    <definedName name="상위코드" localSheetId="3">#REF!</definedName>
    <definedName name="상위코드">#REF!</definedName>
    <definedName name="세부코드" localSheetId="9">#REF!</definedName>
    <definedName name="세부코드" localSheetId="8">#REF!</definedName>
    <definedName name="세부코드" localSheetId="6">#REF!</definedName>
    <definedName name="세부코드" localSheetId="11">#REF!</definedName>
    <definedName name="세부코드" localSheetId="0">#REF!</definedName>
    <definedName name="세부코드" localSheetId="4">#REF!</definedName>
    <definedName name="세부코드" localSheetId="12">#REF!</definedName>
    <definedName name="세부코드" localSheetId="2">#REF!</definedName>
    <definedName name="세부코드" localSheetId="7">#REF!</definedName>
    <definedName name="세부코드" localSheetId="10">#REF!</definedName>
    <definedName name="세부코드" localSheetId="3">#REF!</definedName>
    <definedName name="세부코드">#REF!</definedName>
    <definedName name="최상위코드" localSheetId="9">#REF!</definedName>
    <definedName name="최상위코드" localSheetId="8">#REF!</definedName>
    <definedName name="최상위코드" localSheetId="6">#REF!</definedName>
    <definedName name="최상위코드" localSheetId="11">#REF!</definedName>
    <definedName name="최상위코드" localSheetId="0">#REF!</definedName>
    <definedName name="최상위코드" localSheetId="4">#REF!</definedName>
    <definedName name="최상위코드" localSheetId="12">#REF!</definedName>
    <definedName name="최상위코드" localSheetId="2">#REF!</definedName>
    <definedName name="최상위코드" localSheetId="7">#REF!</definedName>
    <definedName name="최상위코드" localSheetId="10">#REF!</definedName>
    <definedName name="최상위코드" localSheetId="3">#REF!</definedName>
    <definedName name="최상위코드">#REF!</definedName>
  </definedNames>
  <calcPr calcId="125725"/>
</workbook>
</file>

<file path=xl/calcChain.xml><?xml version="1.0" encoding="utf-8"?>
<calcChain xmlns="http://schemas.openxmlformats.org/spreadsheetml/2006/main">
  <c r="Q37" i="36"/>
  <c r="P37"/>
  <c r="O37"/>
  <c r="N37"/>
  <c r="M37"/>
  <c r="L37"/>
  <c r="K37"/>
  <c r="J37"/>
  <c r="I37"/>
  <c r="H37"/>
  <c r="F37"/>
  <c r="R36"/>
  <c r="Q36"/>
  <c r="P36"/>
  <c r="O36"/>
  <c r="N36"/>
  <c r="M36"/>
  <c r="L36"/>
  <c r="K36"/>
  <c r="J36"/>
  <c r="I36"/>
  <c r="H36"/>
  <c r="F36"/>
  <c r="R35"/>
  <c r="Q35"/>
  <c r="P35"/>
  <c r="O35"/>
  <c r="N35"/>
  <c r="M35"/>
  <c r="L35"/>
  <c r="K35"/>
  <c r="J35"/>
  <c r="I35"/>
  <c r="H35"/>
  <c r="F35"/>
  <c r="R34"/>
  <c r="Q34"/>
  <c r="P34"/>
  <c r="O34"/>
  <c r="N34"/>
  <c r="M34"/>
  <c r="L34"/>
  <c r="K34"/>
  <c r="J34"/>
  <c r="I34"/>
  <c r="H34"/>
  <c r="F34"/>
  <c r="R33"/>
  <c r="Q33"/>
  <c r="P33"/>
  <c r="O33"/>
  <c r="N33"/>
  <c r="M33"/>
  <c r="L33"/>
  <c r="K33"/>
  <c r="J33"/>
  <c r="I33"/>
  <c r="H33"/>
  <c r="F33"/>
  <c r="R32"/>
  <c r="Q32"/>
  <c r="P32"/>
  <c r="O32"/>
  <c r="N32"/>
  <c r="M32"/>
  <c r="L32"/>
  <c r="K32"/>
  <c r="J32"/>
  <c r="I32"/>
  <c r="H32"/>
  <c r="F32"/>
  <c r="R31"/>
  <c r="Q31"/>
  <c r="P31"/>
  <c r="O31"/>
  <c r="N31"/>
  <c r="M31"/>
  <c r="L31"/>
  <c r="K31"/>
  <c r="J31"/>
  <c r="I31"/>
  <c r="H31"/>
  <c r="F31"/>
  <c r="R30"/>
  <c r="Q30"/>
  <c r="P30"/>
  <c r="O30"/>
  <c r="N30"/>
  <c r="M30"/>
  <c r="L30"/>
  <c r="K30"/>
  <c r="J30"/>
  <c r="I30"/>
  <c r="H30"/>
  <c r="F30"/>
  <c r="R29"/>
  <c r="Q29"/>
  <c r="P29"/>
  <c r="O29"/>
  <c r="N29"/>
  <c r="M29"/>
  <c r="L29"/>
  <c r="K29"/>
  <c r="J29"/>
  <c r="I29"/>
  <c r="H29"/>
  <c r="F29"/>
  <c r="R28"/>
  <c r="Q28"/>
  <c r="P28"/>
  <c r="O28"/>
  <c r="N28"/>
  <c r="M28"/>
  <c r="L28"/>
  <c r="K28"/>
  <c r="J28"/>
  <c r="F28"/>
  <c r="R27"/>
  <c r="Q27"/>
  <c r="P27"/>
  <c r="O27"/>
  <c r="N27"/>
  <c r="M27"/>
  <c r="L27"/>
  <c r="K27"/>
  <c r="J27"/>
  <c r="I27"/>
  <c r="H27"/>
  <c r="F27"/>
  <c r="R26"/>
  <c r="Q26"/>
  <c r="P26"/>
  <c r="O26"/>
  <c r="N26"/>
  <c r="M26"/>
  <c r="L26"/>
  <c r="K26"/>
  <c r="J26"/>
  <c r="I26"/>
  <c r="H26"/>
  <c r="F26"/>
  <c r="R25"/>
  <c r="Q25"/>
  <c r="P25"/>
  <c r="O25"/>
  <c r="N25"/>
  <c r="M25"/>
  <c r="L25"/>
  <c r="K25"/>
  <c r="J25"/>
  <c r="I25"/>
  <c r="H25"/>
  <c r="F25"/>
  <c r="R24"/>
  <c r="Q24"/>
  <c r="P24"/>
  <c r="O24"/>
  <c r="N24"/>
  <c r="M24"/>
  <c r="L24"/>
  <c r="K24"/>
  <c r="J24"/>
  <c r="I24"/>
  <c r="H24"/>
  <c r="F24"/>
  <c r="R23"/>
  <c r="Q23"/>
  <c r="P23"/>
  <c r="O23"/>
  <c r="N23"/>
  <c r="M23"/>
  <c r="L23"/>
  <c r="K23"/>
  <c r="J23"/>
  <c r="I23"/>
  <c r="H23"/>
  <c r="F23"/>
  <c r="R22"/>
  <c r="Q22"/>
  <c r="P22"/>
  <c r="O22"/>
  <c r="N22"/>
  <c r="M22"/>
  <c r="L22"/>
  <c r="K22"/>
  <c r="J22"/>
  <c r="I22"/>
  <c r="H22"/>
  <c r="F22"/>
  <c r="R21"/>
  <c r="Q21"/>
  <c r="P21"/>
  <c r="O21"/>
  <c r="N21"/>
  <c r="M21"/>
  <c r="L21"/>
  <c r="K21"/>
  <c r="J21"/>
  <c r="I21"/>
  <c r="H21"/>
  <c r="F21"/>
  <c r="R20"/>
  <c r="Q20"/>
  <c r="P20"/>
  <c r="O20"/>
  <c r="N20"/>
  <c r="M20"/>
  <c r="L20"/>
  <c r="K20"/>
  <c r="J20"/>
  <c r="I20"/>
  <c r="H20"/>
  <c r="F20"/>
  <c r="R19"/>
  <c r="Q19"/>
  <c r="P19"/>
  <c r="O19"/>
  <c r="N19"/>
  <c r="M19"/>
  <c r="L19"/>
  <c r="K19"/>
  <c r="J19"/>
  <c r="I19"/>
  <c r="H19"/>
  <c r="F19"/>
  <c r="R18"/>
  <c r="Q18"/>
  <c r="P18"/>
  <c r="O18"/>
  <c r="N18"/>
  <c r="M18"/>
  <c r="L18"/>
  <c r="K18"/>
  <c r="J18"/>
  <c r="I18"/>
  <c r="H18"/>
  <c r="F18"/>
  <c r="R17"/>
  <c r="Q17"/>
  <c r="P17"/>
  <c r="O17"/>
  <c r="N17"/>
  <c r="M17"/>
  <c r="L17"/>
  <c r="K17"/>
  <c r="J17"/>
  <c r="I17"/>
  <c r="H17"/>
  <c r="F17"/>
  <c r="R16"/>
  <c r="Q16"/>
  <c r="P16"/>
  <c r="O16"/>
  <c r="N16"/>
  <c r="M16"/>
  <c r="L16"/>
  <c r="K16"/>
  <c r="J16"/>
  <c r="I16"/>
  <c r="H16"/>
  <c r="F16"/>
  <c r="R15"/>
  <c r="Q15"/>
  <c r="P15"/>
  <c r="O15"/>
  <c r="N15"/>
  <c r="M15"/>
  <c r="L15"/>
  <c r="K15"/>
  <c r="J15"/>
  <c r="I15"/>
  <c r="H15"/>
  <c r="F15"/>
  <c r="R14"/>
  <c r="Q14"/>
  <c r="P14"/>
  <c r="O14"/>
  <c r="N14"/>
  <c r="M14"/>
  <c r="L14"/>
  <c r="K14"/>
  <c r="J14"/>
  <c r="I14"/>
  <c r="H14"/>
  <c r="F14"/>
  <c r="R13"/>
  <c r="Q13"/>
  <c r="P13"/>
  <c r="O13"/>
  <c r="N13"/>
  <c r="M13"/>
  <c r="L13"/>
  <c r="K13"/>
  <c r="J13"/>
  <c r="I13"/>
  <c r="H13"/>
  <c r="F13"/>
  <c r="R12"/>
  <c r="Q12"/>
  <c r="P12"/>
  <c r="O12"/>
  <c r="N12"/>
  <c r="M12"/>
  <c r="L12"/>
  <c r="K12"/>
  <c r="J12"/>
  <c r="I12"/>
  <c r="H12"/>
  <c r="F12"/>
  <c r="R11"/>
  <c r="Q11"/>
  <c r="P11"/>
  <c r="O11"/>
  <c r="N11"/>
  <c r="M11"/>
  <c r="L11"/>
  <c r="K11"/>
  <c r="J11"/>
  <c r="I11"/>
  <c r="H11"/>
  <c r="F11"/>
  <c r="R10"/>
  <c r="Q10"/>
  <c r="P10"/>
  <c r="O10"/>
  <c r="N10"/>
  <c r="M10"/>
  <c r="L10"/>
  <c r="K10"/>
  <c r="J10"/>
  <c r="I10"/>
  <c r="H10"/>
  <c r="F10"/>
  <c r="R9"/>
  <c r="Q9"/>
  <c r="P9"/>
  <c r="O9"/>
  <c r="N9"/>
  <c r="M9"/>
  <c r="L9"/>
  <c r="K9"/>
  <c r="J9"/>
  <c r="I9"/>
  <c r="H9"/>
  <c r="F9"/>
  <c r="R8"/>
  <c r="Q8"/>
  <c r="P8"/>
  <c r="O8"/>
  <c r="N8"/>
  <c r="M8"/>
  <c r="L8"/>
  <c r="K8"/>
  <c r="J8"/>
  <c r="I8"/>
  <c r="H8"/>
  <c r="F8"/>
  <c r="R7"/>
  <c r="Q7"/>
  <c r="P7"/>
  <c r="O7"/>
  <c r="N7"/>
  <c r="M7"/>
  <c r="L7"/>
  <c r="K7"/>
  <c r="J7"/>
  <c r="I7"/>
  <c r="H7"/>
  <c r="F7"/>
  <c r="F6" i="30" l="1"/>
  <c r="F7"/>
  <c r="F8"/>
  <c r="F9"/>
  <c r="F10"/>
  <c r="F11"/>
  <c r="F12"/>
  <c r="F13"/>
  <c r="F14"/>
  <c r="F15"/>
  <c r="F16"/>
  <c r="F17"/>
  <c r="F18"/>
  <c r="F19"/>
  <c r="F20"/>
  <c r="F21"/>
  <c r="F5"/>
</calcChain>
</file>

<file path=xl/sharedStrings.xml><?xml version="1.0" encoding="utf-8"?>
<sst xmlns="http://schemas.openxmlformats.org/spreadsheetml/2006/main" count="600" uniqueCount="135">
  <si>
    <t>11</t>
  </si>
  <si>
    <t>51</t>
  </si>
  <si>
    <t>52</t>
  </si>
  <si>
    <t>15</t>
  </si>
  <si>
    <t>28</t>
  </si>
  <si>
    <t>43</t>
  </si>
  <si>
    <t>13</t>
  </si>
  <si>
    <t>12</t>
  </si>
  <si>
    <t>41</t>
  </si>
  <si>
    <t>42</t>
  </si>
  <si>
    <t>31</t>
  </si>
  <si>
    <t>14</t>
  </si>
  <si>
    <t>22</t>
  </si>
  <si>
    <t>44</t>
  </si>
  <si>
    <t>21</t>
  </si>
  <si>
    <t>26</t>
  </si>
  <si>
    <t>63</t>
  </si>
  <si>
    <t>61</t>
  </si>
  <si>
    <t>53</t>
  </si>
  <si>
    <t>54</t>
  </si>
  <si>
    <t>64</t>
  </si>
  <si>
    <t>55</t>
  </si>
  <si>
    <t>24</t>
  </si>
  <si>
    <t>27</t>
  </si>
  <si>
    <t>23</t>
  </si>
  <si>
    <t>25</t>
  </si>
  <si>
    <t>62</t>
  </si>
  <si>
    <t>45</t>
  </si>
  <si>
    <t>46</t>
  </si>
  <si>
    <t>모집
인원</t>
    <phoneticPr fontId="2" type="noConversion"/>
  </si>
  <si>
    <t>지원
인원</t>
    <phoneticPr fontId="2" type="noConversion"/>
  </si>
  <si>
    <t>농업생명
과학대학</t>
    <phoneticPr fontId="2" type="noConversion"/>
  </si>
  <si>
    <t>지역자원시스템공학과</t>
  </si>
  <si>
    <t>식품생물공학과</t>
  </si>
  <si>
    <t>조경학과</t>
  </si>
  <si>
    <t>의류산업학과</t>
  </si>
  <si>
    <t>영양조리과학과</t>
  </si>
  <si>
    <t>아동가족복지학과</t>
  </si>
  <si>
    <t>응용수학과</t>
  </si>
  <si>
    <t>기계공학과</t>
  </si>
  <si>
    <t>인문사회
과학대학</t>
    <phoneticPr fontId="2" type="noConversion"/>
  </si>
  <si>
    <t>경영학과</t>
  </si>
  <si>
    <t>행정학과</t>
  </si>
  <si>
    <t>영어학과</t>
  </si>
  <si>
    <t>미디어문예창작학과</t>
  </si>
  <si>
    <t>총계</t>
  </si>
  <si>
    <t>식물생명환경과학과</t>
  </si>
  <si>
    <t>동물생명환경과학과</t>
  </si>
  <si>
    <t>원예학과</t>
  </si>
  <si>
    <t>생명공학과</t>
  </si>
  <si>
    <t>토목안전환경공학과</t>
  </si>
  <si>
    <t>건축학부-건축공학전공</t>
  </si>
  <si>
    <t>화학공학과</t>
  </si>
  <si>
    <t>컴퓨터웹정보공학과</t>
  </si>
  <si>
    <t>전기전자제어공학과</t>
  </si>
  <si>
    <t>디자인학과-무실기</t>
  </si>
  <si>
    <t>스포츠과학과</t>
  </si>
  <si>
    <t>법학과</t>
  </si>
  <si>
    <t>토목안전환경공학과(야)</t>
  </si>
  <si>
    <t>화학공학과(야)</t>
  </si>
  <si>
    <t>식품생물공학과(야)</t>
  </si>
  <si>
    <t>전기전자제어공학과(야)</t>
  </si>
  <si>
    <t>자연과학대학</t>
    <phoneticPr fontId="1" type="noConversion"/>
  </si>
  <si>
    <t>건축학부-건축학전공(5년)</t>
    <phoneticPr fontId="1" type="noConversion"/>
  </si>
  <si>
    <t>공과대학</t>
    <phoneticPr fontId="2" type="noConversion"/>
  </si>
  <si>
    <t>공과대학
(야간)</t>
    <phoneticPr fontId="2" type="noConversion"/>
  </si>
  <si>
    <t>경쟁률</t>
    <phoneticPr fontId="1" type="noConversion"/>
  </si>
  <si>
    <t>경쟁률</t>
    <phoneticPr fontId="1" type="noConversion"/>
  </si>
  <si>
    <t>학생부
등급
(평균)</t>
    <phoneticPr fontId="1" type="noConversion"/>
  </si>
  <si>
    <t>표준
편차</t>
    <phoneticPr fontId="1" type="noConversion"/>
  </si>
  <si>
    <t>입학
인원</t>
    <phoneticPr fontId="1" type="noConversion"/>
  </si>
  <si>
    <t>추가발표
최종
예비순위</t>
    <phoneticPr fontId="2" type="noConversion"/>
  </si>
  <si>
    <t>29</t>
  </si>
  <si>
    <t>디자인학과-발상과표현</t>
  </si>
  <si>
    <t>30</t>
  </si>
  <si>
    <t>디자인학과-사고의전환</t>
  </si>
  <si>
    <t>총합계</t>
    <phoneticPr fontId="1" type="noConversion"/>
  </si>
  <si>
    <t>단과대학</t>
    <phoneticPr fontId="1" type="noConversion"/>
  </si>
  <si>
    <t>모집단위명</t>
    <phoneticPr fontId="1" type="noConversion"/>
  </si>
  <si>
    <t>2013학년도 신입학 수시 일반전형 최종 등록자(입학생) 평균 성적현황</t>
    <phoneticPr fontId="2" type="noConversion"/>
  </si>
  <si>
    <t>2013학년도 신입학 체육특기자 최종 등록자(입학생) 평균 성적현황</t>
    <phoneticPr fontId="2" type="noConversion"/>
  </si>
  <si>
    <t>2013학년도 신입학 학교장추천자 최종 등록자(입학생) 평균 성적현황</t>
    <phoneticPr fontId="2" type="noConversion"/>
  </si>
  <si>
    <t>공과대학(야)</t>
    <phoneticPr fontId="2" type="noConversion"/>
  </si>
  <si>
    <t>자연과학
대학</t>
    <phoneticPr fontId="1" type="noConversion"/>
  </si>
  <si>
    <t>2013학년도 신입학 어학능력우수자 최종 등록자(입학생) 평균 성적현황</t>
    <phoneticPr fontId="2" type="noConversion"/>
  </si>
  <si>
    <t>농업생명
과학대학</t>
    <phoneticPr fontId="2" type="noConversion"/>
  </si>
  <si>
    <t>공과대학</t>
    <phoneticPr fontId="2" type="noConversion"/>
  </si>
  <si>
    <t>건축학부-건축학전공(5년)</t>
    <phoneticPr fontId="1" type="noConversion"/>
  </si>
  <si>
    <t>자연과학대학</t>
    <phoneticPr fontId="1" type="noConversion"/>
  </si>
  <si>
    <t>인문사회
과학대학</t>
    <phoneticPr fontId="2" type="noConversion"/>
  </si>
  <si>
    <t>공과대학
(야간)</t>
    <phoneticPr fontId="2" type="noConversion"/>
  </si>
  <si>
    <t>인사대(야간)</t>
    <phoneticPr fontId="1" type="noConversion"/>
  </si>
  <si>
    <t>행정학과(글로벌물류트랙)</t>
    <phoneticPr fontId="1" type="noConversion"/>
  </si>
  <si>
    <t>71</t>
    <phoneticPr fontId="1" type="noConversion"/>
  </si>
  <si>
    <t>총합계</t>
    <phoneticPr fontId="1" type="noConversion"/>
  </si>
  <si>
    <t>2013학년도 신입학 특정역량우수자 최종 등록자(입학생) 평균 성적현황</t>
    <phoneticPr fontId="2" type="noConversion"/>
  </si>
  <si>
    <t>자연과학대학</t>
    <phoneticPr fontId="1" type="noConversion"/>
  </si>
  <si>
    <t>인문사회
과학대학</t>
    <phoneticPr fontId="1" type="noConversion"/>
  </si>
  <si>
    <t>공과대학(야)</t>
    <phoneticPr fontId="1" type="noConversion"/>
  </si>
  <si>
    <t>2013학년도 신입학 사회적보호(배려) 최종 등록자(입학생) 평균 성적현황</t>
    <phoneticPr fontId="2" type="noConversion"/>
  </si>
  <si>
    <t>2013학년도 신입학 특성화고교출신자 최종 등록자(입학생) 평균 성적현황</t>
    <phoneticPr fontId="2" type="noConversion"/>
  </si>
  <si>
    <t>2013학년도 신입학 농어촌학생 최종 등록자(입학생) 평균 성적현황</t>
    <phoneticPr fontId="2" type="noConversion"/>
  </si>
  <si>
    <t>자연과학
대학</t>
    <phoneticPr fontId="1" type="noConversion"/>
  </si>
  <si>
    <t>2013학년도 신입학 기초생활수급자 최종 등록자(입학생) 평균 성적현황</t>
    <phoneticPr fontId="2" type="noConversion"/>
  </si>
  <si>
    <t>2013학년도 신입학 특수교육대상자 최종 등록자(입학생) 평균 성적현황</t>
    <phoneticPr fontId="2" type="noConversion"/>
  </si>
  <si>
    <t>공과대학</t>
    <phoneticPr fontId="1" type="noConversion"/>
  </si>
  <si>
    <t>자연과학대학</t>
    <phoneticPr fontId="1" type="noConversion"/>
  </si>
  <si>
    <t>2013학년도 신입학 서해5도 최종 등록자(입학생) 평균 성적현황</t>
    <phoneticPr fontId="2" type="noConversion"/>
  </si>
  <si>
    <t>※ 행정학과(글로벌물류트랙) 면접 100% 선발</t>
    <phoneticPr fontId="1" type="noConversion"/>
  </si>
  <si>
    <t>2013학년도 신입학 특성화고교졸 재직자 최종 등록자(입학생) 평균 성적현황</t>
    <phoneticPr fontId="2" type="noConversion"/>
  </si>
  <si>
    <t>2013학년도 신입학 정시 일반전형 최종등록자(입학생) 평균 성적현황</t>
    <phoneticPr fontId="14" type="noConversion"/>
  </si>
  <si>
    <t>단과
대학</t>
    <phoneticPr fontId="14" type="noConversion"/>
  </si>
  <si>
    <t>모집단위명</t>
    <phoneticPr fontId="14" type="noConversion"/>
  </si>
  <si>
    <t>모집
인원</t>
    <phoneticPr fontId="14" type="noConversion"/>
  </si>
  <si>
    <t>지원
인원</t>
    <phoneticPr fontId="14" type="noConversion"/>
  </si>
  <si>
    <t>경쟁률</t>
    <phoneticPr fontId="14" type="noConversion"/>
  </si>
  <si>
    <t>입학
인원</t>
    <phoneticPr fontId="14" type="noConversion"/>
  </si>
  <si>
    <t>학생부
(등급)</t>
    <phoneticPr fontId="14" type="noConversion"/>
  </si>
  <si>
    <t>대학수학능력시험(백분위)</t>
    <phoneticPr fontId="14" type="noConversion"/>
  </si>
  <si>
    <t>총점</t>
    <phoneticPr fontId="14" type="noConversion"/>
  </si>
  <si>
    <t>추가발표
최종
예비순위</t>
    <phoneticPr fontId="14" type="noConversion"/>
  </si>
  <si>
    <t>수리(언어)</t>
    <phoneticPr fontId="14" type="noConversion"/>
  </si>
  <si>
    <t>외국어</t>
    <phoneticPr fontId="14" type="noConversion"/>
  </si>
  <si>
    <t>탐구(수리)</t>
    <phoneticPr fontId="14" type="noConversion"/>
  </si>
  <si>
    <t>평균</t>
    <phoneticPr fontId="14" type="noConversion"/>
  </si>
  <si>
    <t>표준
편차</t>
    <phoneticPr fontId="14" type="noConversion"/>
  </si>
  <si>
    <t>농업
생명
과학
대학</t>
    <phoneticPr fontId="14" type="noConversion"/>
  </si>
  <si>
    <t>공과
대학</t>
    <phoneticPr fontId="14" type="noConversion"/>
  </si>
  <si>
    <t>건축학부-건축학전공(5년)</t>
  </si>
  <si>
    <t>자연
과학
대학</t>
    <phoneticPr fontId="14" type="noConversion"/>
  </si>
  <si>
    <t>인문
사회
과학
대학</t>
    <phoneticPr fontId="14" type="noConversion"/>
  </si>
  <si>
    <t>공과
대학
(야간)</t>
    <phoneticPr fontId="14" type="noConversion"/>
  </si>
  <si>
    <t>총 계</t>
    <phoneticPr fontId="14" type="noConversion"/>
  </si>
  <si>
    <t>총합계</t>
    <phoneticPr fontId="14" type="noConversion"/>
  </si>
  <si>
    <t>※ 경영학과 수능 100% 선발</t>
    <phoneticPr fontId="1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</si>
</sst>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0.0_ "/>
    <numFmt numFmtId="177" formatCode="#,##0_);[Red]\(#,##0\)"/>
    <numFmt numFmtId="178" formatCode="#,##0.0_);[Red]\(#,##0.0\)"/>
    <numFmt numFmtId="179" formatCode="#,##0.00_);[Red]\(#,##0.00\)"/>
    <numFmt numFmtId="180" formatCode="0.00_ "/>
    <numFmt numFmtId="181" formatCode="0.00_);[Red]\(0.00\)"/>
  </numFmts>
  <fonts count="17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11"/>
      <name val="돋움"/>
      <family val="3"/>
      <charset val="129"/>
    </font>
    <font>
      <b/>
      <sz val="24"/>
      <name val="맑은 고딕"/>
      <family val="3"/>
      <charset val="129"/>
    </font>
    <font>
      <b/>
      <sz val="9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5"/>
      <name val="맑은 고딕"/>
      <family val="3"/>
      <charset val="129"/>
    </font>
    <font>
      <b/>
      <sz val="15"/>
      <color theme="0"/>
      <name val="맑은 고딕"/>
      <family val="3"/>
      <charset val="129"/>
    </font>
    <font>
      <b/>
      <sz val="13"/>
      <color theme="0"/>
      <name val="맑은 고딕"/>
      <family val="3"/>
      <charset val="129"/>
    </font>
    <font>
      <b/>
      <sz val="2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 diagonalUp="1" diagonalDown="1"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 diagonalUp="1"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0" fontId="8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6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right" vertical="center" wrapText="1"/>
    </xf>
    <xf numFmtId="178" fontId="3" fillId="0" borderId="1" xfId="0" applyNumberFormat="1" applyFont="1" applyFill="1" applyBorder="1" applyAlignment="1">
      <alignment horizontal="right" vertical="center" wrapText="1"/>
    </xf>
    <xf numFmtId="181" fontId="3" fillId="0" borderId="1" xfId="0" applyNumberFormat="1" applyFont="1" applyFill="1" applyBorder="1" applyAlignment="1">
      <alignment horizontal="right" vertical="center" wrapText="1"/>
    </xf>
    <xf numFmtId="177" fontId="6" fillId="0" borderId="1" xfId="0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177" fontId="3" fillId="0" borderId="10" xfId="0" applyNumberFormat="1" applyFont="1" applyFill="1" applyBorder="1" applyAlignment="1">
      <alignment horizontal="right" vertical="center" wrapText="1"/>
    </xf>
    <xf numFmtId="177" fontId="3" fillId="0" borderId="12" xfId="0" applyNumberFormat="1" applyFont="1" applyFill="1" applyBorder="1" applyAlignment="1">
      <alignment horizontal="right" vertical="center" wrapText="1"/>
    </xf>
    <xf numFmtId="178" fontId="3" fillId="0" borderId="12" xfId="0" applyNumberFormat="1" applyFont="1" applyFill="1" applyBorder="1" applyAlignment="1">
      <alignment horizontal="right" vertical="center" wrapText="1"/>
    </xf>
    <xf numFmtId="181" fontId="3" fillId="0" borderId="12" xfId="0" applyNumberFormat="1" applyFont="1" applyFill="1" applyBorder="1" applyAlignment="1">
      <alignment horizontal="right" vertical="center" wrapText="1"/>
    </xf>
    <xf numFmtId="177" fontId="3" fillId="0" borderId="13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 wrapText="1"/>
    </xf>
    <xf numFmtId="178" fontId="3" fillId="0" borderId="3" xfId="0" applyNumberFormat="1" applyFont="1" applyFill="1" applyBorder="1" applyAlignment="1">
      <alignment horizontal="right" vertical="center" wrapText="1"/>
    </xf>
    <xf numFmtId="181" fontId="3" fillId="0" borderId="3" xfId="0" applyNumberFormat="1" applyFont="1" applyFill="1" applyBorder="1" applyAlignment="1">
      <alignment horizontal="right" vertical="center" wrapText="1"/>
    </xf>
    <xf numFmtId="177" fontId="3" fillId="0" borderId="15" xfId="0" applyNumberFormat="1" applyFont="1" applyFill="1" applyBorder="1" applyAlignment="1">
      <alignment horizontal="right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177" fontId="3" fillId="7" borderId="1" xfId="0" applyNumberFormat="1" applyFont="1" applyFill="1" applyBorder="1" applyAlignment="1">
      <alignment horizontal="right" vertical="center" wrapText="1"/>
    </xf>
    <xf numFmtId="178" fontId="3" fillId="7" borderId="1" xfId="0" applyNumberFormat="1" applyFont="1" applyFill="1" applyBorder="1" applyAlignment="1">
      <alignment horizontal="right" vertical="center" wrapText="1"/>
    </xf>
    <xf numFmtId="181" fontId="3" fillId="7" borderId="1" xfId="0" applyNumberFormat="1" applyFont="1" applyFill="1" applyBorder="1" applyAlignment="1">
      <alignment horizontal="right" vertical="center" wrapText="1"/>
    </xf>
    <xf numFmtId="177" fontId="3" fillId="7" borderId="10" xfId="0" applyNumberFormat="1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8" fontId="3" fillId="0" borderId="4" xfId="0" applyNumberFormat="1" applyFont="1" applyFill="1" applyBorder="1" applyAlignment="1">
      <alignment horizontal="right" vertical="center" wrapText="1"/>
    </xf>
    <xf numFmtId="181" fontId="3" fillId="0" borderId="4" xfId="0" applyNumberFormat="1" applyFont="1" applyFill="1" applyBorder="1" applyAlignment="1">
      <alignment horizontal="right" vertical="center" wrapText="1"/>
    </xf>
    <xf numFmtId="177" fontId="3" fillId="0" borderId="20" xfId="0" applyNumberFormat="1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left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 wrapText="1"/>
    </xf>
    <xf numFmtId="178" fontId="3" fillId="0" borderId="7" xfId="0" applyNumberFormat="1" applyFont="1" applyFill="1" applyBorder="1" applyAlignment="1">
      <alignment horizontal="right" vertical="center" wrapText="1"/>
    </xf>
    <xf numFmtId="181" fontId="3" fillId="0" borderId="7" xfId="0" applyNumberFormat="1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 vertical="center" wrapText="1"/>
    </xf>
    <xf numFmtId="0" fontId="3" fillId="0" borderId="12" xfId="0" applyFont="1" applyFill="1" applyBorder="1" applyAlignment="1">
      <alignment horizontal="left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left" vertical="center" wrapText="1"/>
    </xf>
    <xf numFmtId="49" fontId="3" fillId="7" borderId="7" xfId="0" applyNumberFormat="1" applyFont="1" applyFill="1" applyBorder="1" applyAlignment="1">
      <alignment horizontal="center" vertical="center" wrapText="1"/>
    </xf>
    <xf numFmtId="177" fontId="3" fillId="7" borderId="7" xfId="0" applyNumberFormat="1" applyFont="1" applyFill="1" applyBorder="1" applyAlignment="1">
      <alignment horizontal="right" vertical="center" wrapText="1"/>
    </xf>
    <xf numFmtId="178" fontId="3" fillId="7" borderId="7" xfId="0" applyNumberFormat="1" applyFont="1" applyFill="1" applyBorder="1" applyAlignment="1">
      <alignment horizontal="right" vertical="center" wrapText="1"/>
    </xf>
    <xf numFmtId="181" fontId="3" fillId="7" borderId="7" xfId="0" applyNumberFormat="1" applyFont="1" applyFill="1" applyBorder="1" applyAlignment="1">
      <alignment horizontal="right" vertical="center" wrapText="1"/>
    </xf>
    <xf numFmtId="177" fontId="3" fillId="7" borderId="8" xfId="0" applyNumberFormat="1" applyFont="1" applyFill="1" applyBorder="1" applyAlignment="1">
      <alignment horizontal="right" vertical="center" wrapText="1"/>
    </xf>
    <xf numFmtId="0" fontId="3" fillId="7" borderId="12" xfId="0" applyFont="1" applyFill="1" applyBorder="1" applyAlignment="1">
      <alignment horizontal="left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177" fontId="3" fillId="7" borderId="12" xfId="0" applyNumberFormat="1" applyFont="1" applyFill="1" applyBorder="1" applyAlignment="1">
      <alignment horizontal="right" vertical="center" wrapText="1"/>
    </xf>
    <xf numFmtId="178" fontId="3" fillId="7" borderId="12" xfId="0" applyNumberFormat="1" applyFont="1" applyFill="1" applyBorder="1" applyAlignment="1">
      <alignment horizontal="right" vertical="center" wrapText="1"/>
    </xf>
    <xf numFmtId="181" fontId="3" fillId="7" borderId="12" xfId="0" applyNumberFormat="1" applyFont="1" applyFill="1" applyBorder="1" applyAlignment="1">
      <alignment horizontal="right" vertical="center" wrapText="1"/>
    </xf>
    <xf numFmtId="177" fontId="3" fillId="7" borderId="13" xfId="0" applyNumberFormat="1" applyFont="1" applyFill="1" applyBorder="1" applyAlignment="1">
      <alignment horizontal="right" vertical="center" wrapText="1"/>
    </xf>
    <xf numFmtId="177" fontId="6" fillId="4" borderId="22" xfId="0" applyNumberFormat="1" applyFont="1" applyFill="1" applyBorder="1" applyAlignment="1">
      <alignment horizontal="right" vertical="center" wrapText="1"/>
    </xf>
    <xf numFmtId="178" fontId="6" fillId="4" borderId="22" xfId="0" applyNumberFormat="1" applyFont="1" applyFill="1" applyBorder="1" applyAlignment="1">
      <alignment horizontal="right" vertical="center" wrapText="1"/>
    </xf>
    <xf numFmtId="181" fontId="6" fillId="4" borderId="22" xfId="0" applyNumberFormat="1" applyFont="1" applyFill="1" applyBorder="1" applyAlignment="1">
      <alignment horizontal="right" vertical="center" wrapText="1"/>
    </xf>
    <xf numFmtId="177" fontId="6" fillId="4" borderId="23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178" fontId="6" fillId="0" borderId="1" xfId="0" applyNumberFormat="1" applyFont="1" applyFill="1" applyBorder="1" applyAlignment="1">
      <alignment horizontal="right" vertical="center" wrapText="1"/>
    </xf>
    <xf numFmtId="179" fontId="6" fillId="0" borderId="1" xfId="0" applyNumberFormat="1" applyFont="1" applyFill="1" applyBorder="1" applyAlignment="1">
      <alignment horizontal="right" vertical="center" wrapText="1"/>
    </xf>
    <xf numFmtId="177" fontId="6" fillId="0" borderId="10" xfId="0" applyNumberFormat="1" applyFont="1" applyFill="1" applyBorder="1" applyAlignment="1">
      <alignment horizontal="right" vertical="center" wrapText="1"/>
    </xf>
    <xf numFmtId="177" fontId="6" fillId="0" borderId="13" xfId="0" applyNumberFormat="1" applyFont="1" applyFill="1" applyBorder="1" applyAlignment="1">
      <alignment horizontal="right" vertical="center" wrapText="1"/>
    </xf>
    <xf numFmtId="177" fontId="6" fillId="4" borderId="12" xfId="0" applyNumberFormat="1" applyFont="1" applyFill="1" applyBorder="1" applyAlignment="1">
      <alignment horizontal="right" vertical="center" wrapText="1"/>
    </xf>
    <xf numFmtId="179" fontId="6" fillId="4" borderId="12" xfId="0" applyNumberFormat="1" applyFont="1" applyFill="1" applyBorder="1" applyAlignment="1">
      <alignment horizontal="right" vertical="center" wrapText="1"/>
    </xf>
    <xf numFmtId="177" fontId="6" fillId="4" borderId="13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vertical="center" wrapText="1"/>
    </xf>
    <xf numFmtId="177" fontId="3" fillId="0" borderId="12" xfId="0" applyNumberFormat="1" applyFont="1" applyFill="1" applyBorder="1" applyAlignment="1">
      <alignment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left" vertical="center" wrapText="1"/>
    </xf>
    <xf numFmtId="49" fontId="3" fillId="0" borderId="25" xfId="0" applyNumberFormat="1" applyFont="1" applyFill="1" applyBorder="1" applyAlignment="1">
      <alignment horizontal="center" vertical="center" wrapText="1"/>
    </xf>
    <xf numFmtId="177" fontId="3" fillId="0" borderId="25" xfId="0" applyNumberFormat="1" applyFont="1" applyFill="1" applyBorder="1" applyAlignment="1">
      <alignment horizontal="right" vertical="center" wrapText="1"/>
    </xf>
    <xf numFmtId="178" fontId="3" fillId="0" borderId="25" xfId="0" applyNumberFormat="1" applyFont="1" applyFill="1" applyBorder="1" applyAlignment="1">
      <alignment horizontal="right" vertical="center" wrapText="1"/>
    </xf>
    <xf numFmtId="181" fontId="3" fillId="0" borderId="25" xfId="0" applyNumberFormat="1" applyFont="1" applyFill="1" applyBorder="1" applyAlignment="1">
      <alignment horizontal="right" vertical="center" wrapText="1"/>
    </xf>
    <xf numFmtId="177" fontId="3" fillId="0" borderId="26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6" fillId="0" borderId="22" xfId="0" applyFont="1" applyFill="1" applyBorder="1" applyAlignment="1">
      <alignment horizontal="center" vertical="center" wrapText="1"/>
    </xf>
    <xf numFmtId="177" fontId="6" fillId="0" borderId="20" xfId="0" applyNumberFormat="1" applyFont="1" applyFill="1" applyBorder="1" applyAlignment="1">
      <alignment horizontal="right" vertical="center" wrapText="1"/>
    </xf>
    <xf numFmtId="177" fontId="6" fillId="0" borderId="8" xfId="0" applyNumberFormat="1" applyFont="1" applyFill="1" applyBorder="1" applyAlignment="1">
      <alignment horizontal="right" vertical="center" wrapText="1"/>
    </xf>
    <xf numFmtId="178" fontId="3" fillId="0" borderId="27" xfId="0" applyNumberFormat="1" applyFont="1" applyFill="1" applyBorder="1" applyAlignment="1">
      <alignment horizontal="right" vertical="center" wrapText="1"/>
    </xf>
    <xf numFmtId="178" fontId="3" fillId="0" borderId="28" xfId="0" applyNumberFormat="1" applyFont="1" applyFill="1" applyBorder="1" applyAlignment="1">
      <alignment horizontal="right" vertical="center" wrapText="1"/>
    </xf>
    <xf numFmtId="178" fontId="3" fillId="0" borderId="31" xfId="0" applyNumberFormat="1" applyFont="1" applyFill="1" applyBorder="1" applyAlignment="1">
      <alignment horizontal="right" vertical="center" wrapText="1"/>
    </xf>
    <xf numFmtId="178" fontId="3" fillId="0" borderId="32" xfId="0" applyNumberFormat="1" applyFont="1" applyFill="1" applyBorder="1" applyAlignment="1">
      <alignment horizontal="right" vertical="center" wrapText="1"/>
    </xf>
    <xf numFmtId="0" fontId="3" fillId="0" borderId="34" xfId="0" applyFont="1" applyFill="1" applyBorder="1" applyAlignment="1">
      <alignment horizontal="left" vertical="center" wrapText="1"/>
    </xf>
    <xf numFmtId="178" fontId="3" fillId="0" borderId="35" xfId="0" applyNumberFormat="1" applyFont="1" applyFill="1" applyBorder="1" applyAlignment="1">
      <alignment horizontal="right" vertical="center" wrapText="1"/>
    </xf>
    <xf numFmtId="0" fontId="11" fillId="0" borderId="0" xfId="0" applyFont="1" applyFill="1" applyAlignment="1">
      <alignment vertic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left" vertical="center" wrapText="1"/>
    </xf>
    <xf numFmtId="49" fontId="3" fillId="0" borderId="36" xfId="0" applyNumberFormat="1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45" xfId="0" applyFont="1" applyFill="1" applyBorder="1" applyAlignment="1">
      <alignment horizontal="center" vertical="center"/>
    </xf>
    <xf numFmtId="0" fontId="15" fillId="3" borderId="44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horizontal="center" vertical="center" wrapText="1"/>
    </xf>
    <xf numFmtId="0" fontId="15" fillId="3" borderId="45" xfId="0" applyFont="1" applyFill="1" applyBorder="1" applyAlignment="1">
      <alignment horizontal="center" vertical="center" wrapText="1"/>
    </xf>
    <xf numFmtId="0" fontId="15" fillId="3" borderId="49" xfId="0" applyFont="1" applyFill="1" applyBorder="1" applyAlignment="1">
      <alignment horizontal="center" vertical="center"/>
    </xf>
    <xf numFmtId="0" fontId="16" fillId="0" borderId="3" xfId="0" applyFont="1" applyBorder="1">
      <alignment vertical="center"/>
    </xf>
    <xf numFmtId="176" fontId="16" fillId="0" borderId="3" xfId="0" applyNumberFormat="1" applyFont="1" applyBorder="1">
      <alignment vertical="center"/>
    </xf>
    <xf numFmtId="0" fontId="16" fillId="0" borderId="51" xfId="0" applyFont="1" applyBorder="1">
      <alignment vertical="center"/>
    </xf>
    <xf numFmtId="180" fontId="16" fillId="0" borderId="14" xfId="0" applyNumberFormat="1" applyFont="1" applyBorder="1">
      <alignment vertical="center"/>
    </xf>
    <xf numFmtId="180" fontId="16" fillId="0" borderId="15" xfId="0" applyNumberFormat="1" applyFont="1" applyBorder="1">
      <alignment vertical="center"/>
    </xf>
    <xf numFmtId="180" fontId="16" fillId="0" borderId="3" xfId="0" applyNumberFormat="1" applyFont="1" applyBorder="1">
      <alignment vertical="center"/>
    </xf>
    <xf numFmtId="180" fontId="16" fillId="0" borderId="52" xfId="0" applyNumberFormat="1" applyFont="1" applyBorder="1">
      <alignment vertical="center"/>
    </xf>
    <xf numFmtId="0" fontId="16" fillId="0" borderId="53" xfId="0" applyFont="1" applyBorder="1">
      <alignment vertical="center"/>
    </xf>
    <xf numFmtId="0" fontId="16" fillId="0" borderId="1" xfId="0" applyFont="1" applyBorder="1">
      <alignment vertical="center"/>
    </xf>
    <xf numFmtId="176" fontId="16" fillId="0" borderId="1" xfId="0" applyNumberFormat="1" applyFont="1" applyBorder="1">
      <alignment vertical="center"/>
    </xf>
    <xf numFmtId="0" fontId="16" fillId="0" borderId="2" xfId="0" applyFont="1" applyBorder="1">
      <alignment vertical="center"/>
    </xf>
    <xf numFmtId="180" fontId="16" fillId="0" borderId="9" xfId="0" applyNumberFormat="1" applyFont="1" applyBorder="1">
      <alignment vertical="center"/>
    </xf>
    <xf numFmtId="180" fontId="16" fillId="0" borderId="10" xfId="0" applyNumberFormat="1" applyFont="1" applyBorder="1">
      <alignment vertical="center"/>
    </xf>
    <xf numFmtId="180" fontId="16" fillId="0" borderId="1" xfId="0" applyNumberFormat="1" applyFont="1" applyBorder="1">
      <alignment vertical="center"/>
    </xf>
    <xf numFmtId="180" fontId="16" fillId="0" borderId="5" xfId="0" applyNumberFormat="1" applyFont="1" applyBorder="1">
      <alignment vertical="center"/>
    </xf>
    <xf numFmtId="0" fontId="16" fillId="0" borderId="43" xfId="0" applyFont="1" applyBorder="1">
      <alignment vertical="center"/>
    </xf>
    <xf numFmtId="0" fontId="16" fillId="0" borderId="4" xfId="0" applyFont="1" applyBorder="1">
      <alignment vertical="center"/>
    </xf>
    <xf numFmtId="176" fontId="16" fillId="0" borderId="4" xfId="0" applyNumberFormat="1" applyFont="1" applyBorder="1">
      <alignment vertical="center"/>
    </xf>
    <xf numFmtId="0" fontId="16" fillId="0" borderId="54" xfId="0" applyFont="1" applyBorder="1">
      <alignment vertical="center"/>
    </xf>
    <xf numFmtId="180" fontId="16" fillId="0" borderId="19" xfId="0" applyNumberFormat="1" applyFont="1" applyBorder="1">
      <alignment vertical="center"/>
    </xf>
    <xf numFmtId="180" fontId="16" fillId="0" borderId="20" xfId="0" applyNumberFormat="1" applyFont="1" applyBorder="1">
      <alignment vertical="center"/>
    </xf>
    <xf numFmtId="180" fontId="16" fillId="0" borderId="4" xfId="0" applyNumberFormat="1" applyFont="1" applyBorder="1">
      <alignment vertical="center"/>
    </xf>
    <xf numFmtId="180" fontId="16" fillId="0" borderId="55" xfId="0" applyNumberFormat="1" applyFont="1" applyBorder="1">
      <alignment vertical="center"/>
    </xf>
    <xf numFmtId="0" fontId="16" fillId="0" borderId="56" xfId="0" applyFont="1" applyBorder="1">
      <alignment vertical="center"/>
    </xf>
    <xf numFmtId="0" fontId="16" fillId="0" borderId="7" xfId="0" applyFont="1" applyBorder="1">
      <alignment vertical="center"/>
    </xf>
    <xf numFmtId="176" fontId="16" fillId="0" borderId="7" xfId="0" applyNumberFormat="1" applyFont="1" applyBorder="1">
      <alignment vertical="center"/>
    </xf>
    <xf numFmtId="0" fontId="16" fillId="0" borderId="40" xfId="0" applyFont="1" applyBorder="1">
      <alignment vertical="center"/>
    </xf>
    <xf numFmtId="180" fontId="16" fillId="0" borderId="6" xfId="0" applyNumberFormat="1" applyFont="1" applyBorder="1">
      <alignment vertical="center"/>
    </xf>
    <xf numFmtId="180" fontId="16" fillId="0" borderId="8" xfId="0" applyNumberFormat="1" applyFont="1" applyBorder="1">
      <alignment vertical="center"/>
    </xf>
    <xf numFmtId="180" fontId="16" fillId="0" borderId="7" xfId="0" applyNumberFormat="1" applyFont="1" applyBorder="1">
      <alignment vertical="center"/>
    </xf>
    <xf numFmtId="180" fontId="16" fillId="0" borderId="41" xfId="0" applyNumberFormat="1" applyFont="1" applyBorder="1">
      <alignment vertical="center"/>
    </xf>
    <xf numFmtId="0" fontId="16" fillId="0" borderId="42" xfId="0" applyFont="1" applyBorder="1">
      <alignment vertical="center"/>
    </xf>
    <xf numFmtId="0" fontId="16" fillId="6" borderId="1" xfId="0" applyFont="1" applyFill="1" applyBorder="1">
      <alignment vertical="center"/>
    </xf>
    <xf numFmtId="176" fontId="16" fillId="6" borderId="1" xfId="0" applyNumberFormat="1" applyFont="1" applyFill="1" applyBorder="1">
      <alignment vertical="center"/>
    </xf>
    <xf numFmtId="0" fontId="16" fillId="6" borderId="2" xfId="0" applyFont="1" applyFill="1" applyBorder="1">
      <alignment vertical="center"/>
    </xf>
    <xf numFmtId="180" fontId="16" fillId="6" borderId="9" xfId="0" applyNumberFormat="1" applyFont="1" applyFill="1" applyBorder="1">
      <alignment vertical="center"/>
    </xf>
    <xf numFmtId="180" fontId="16" fillId="6" borderId="10" xfId="0" applyNumberFormat="1" applyFont="1" applyFill="1" applyBorder="1">
      <alignment vertical="center"/>
    </xf>
    <xf numFmtId="180" fontId="16" fillId="6" borderId="1" xfId="0" applyNumberFormat="1" applyFont="1" applyFill="1" applyBorder="1">
      <alignment vertical="center"/>
    </xf>
    <xf numFmtId="180" fontId="16" fillId="6" borderId="5" xfId="0" applyNumberFormat="1" applyFont="1" applyFill="1" applyBorder="1">
      <alignment vertical="center"/>
    </xf>
    <xf numFmtId="0" fontId="16" fillId="6" borderId="43" xfId="0" applyFont="1" applyFill="1" applyBorder="1">
      <alignment vertical="center"/>
    </xf>
    <xf numFmtId="0" fontId="16" fillId="0" borderId="12" xfId="0" applyFont="1" applyBorder="1">
      <alignment vertical="center"/>
    </xf>
    <xf numFmtId="176" fontId="16" fillId="0" borderId="12" xfId="0" applyNumberFormat="1" applyFont="1" applyBorder="1">
      <alignment vertical="center"/>
    </xf>
    <xf numFmtId="0" fontId="16" fillId="0" borderId="57" xfId="0" applyFont="1" applyBorder="1">
      <alignment vertical="center"/>
    </xf>
    <xf numFmtId="180" fontId="16" fillId="0" borderId="11" xfId="0" applyNumberFormat="1" applyFont="1" applyBorder="1">
      <alignment vertical="center"/>
    </xf>
    <xf numFmtId="180" fontId="16" fillId="0" borderId="13" xfId="0" applyNumberFormat="1" applyFont="1" applyBorder="1">
      <alignment vertical="center"/>
    </xf>
    <xf numFmtId="180" fontId="16" fillId="0" borderId="12" xfId="0" applyNumberFormat="1" applyFont="1" applyBorder="1">
      <alignment vertical="center"/>
    </xf>
    <xf numFmtId="180" fontId="16" fillId="0" borderId="58" xfId="0" applyNumberFormat="1" applyFont="1" applyBorder="1">
      <alignment vertical="center"/>
    </xf>
    <xf numFmtId="0" fontId="16" fillId="0" borderId="59" xfId="0" applyFont="1" applyBorder="1">
      <alignment vertical="center"/>
    </xf>
    <xf numFmtId="0" fontId="16" fillId="6" borderId="3" xfId="0" applyFont="1" applyFill="1" applyBorder="1">
      <alignment vertical="center"/>
    </xf>
    <xf numFmtId="176" fontId="16" fillId="6" borderId="3" xfId="0" applyNumberFormat="1" applyFont="1" applyFill="1" applyBorder="1">
      <alignment vertical="center"/>
    </xf>
    <xf numFmtId="0" fontId="16" fillId="6" borderId="51" xfId="0" applyFont="1" applyFill="1" applyBorder="1">
      <alignment vertical="center"/>
    </xf>
    <xf numFmtId="180" fontId="16" fillId="6" borderId="14" xfId="0" applyNumberFormat="1" applyFont="1" applyFill="1" applyBorder="1">
      <alignment vertical="center"/>
    </xf>
    <xf numFmtId="180" fontId="16" fillId="6" borderId="15" xfId="0" applyNumberFormat="1" applyFont="1" applyFill="1" applyBorder="1">
      <alignment vertical="center"/>
    </xf>
    <xf numFmtId="180" fontId="16" fillId="6" borderId="3" xfId="0" applyNumberFormat="1" applyFont="1" applyFill="1" applyBorder="1">
      <alignment vertical="center"/>
    </xf>
    <xf numFmtId="180" fontId="16" fillId="6" borderId="52" xfId="0" applyNumberFormat="1" applyFont="1" applyFill="1" applyBorder="1">
      <alignment vertical="center"/>
    </xf>
    <xf numFmtId="0" fontId="16" fillId="6" borderId="53" xfId="0" applyFont="1" applyFill="1" applyBorder="1">
      <alignment vertical="center"/>
    </xf>
    <xf numFmtId="0" fontId="16" fillId="6" borderId="4" xfId="0" applyFont="1" applyFill="1" applyBorder="1">
      <alignment vertical="center"/>
    </xf>
    <xf numFmtId="176" fontId="16" fillId="6" borderId="4" xfId="0" applyNumberFormat="1" applyFont="1" applyFill="1" applyBorder="1">
      <alignment vertical="center"/>
    </xf>
    <xf numFmtId="0" fontId="16" fillId="6" borderId="54" xfId="0" applyFont="1" applyFill="1" applyBorder="1">
      <alignment vertical="center"/>
    </xf>
    <xf numFmtId="180" fontId="16" fillId="6" borderId="19" xfId="0" applyNumberFormat="1" applyFont="1" applyFill="1" applyBorder="1">
      <alignment vertical="center"/>
    </xf>
    <xf numFmtId="180" fontId="16" fillId="6" borderId="20" xfId="0" applyNumberFormat="1" applyFont="1" applyFill="1" applyBorder="1">
      <alignment vertical="center"/>
    </xf>
    <xf numFmtId="180" fontId="16" fillId="6" borderId="4" xfId="0" applyNumberFormat="1" applyFont="1" applyFill="1" applyBorder="1">
      <alignment vertical="center"/>
    </xf>
    <xf numFmtId="180" fontId="16" fillId="6" borderId="55" xfId="0" applyNumberFormat="1" applyFont="1" applyFill="1" applyBorder="1">
      <alignment vertical="center"/>
    </xf>
    <xf numFmtId="0" fontId="16" fillId="6" borderId="56" xfId="0" applyFont="1" applyFill="1" applyBorder="1">
      <alignment vertical="center"/>
    </xf>
    <xf numFmtId="0" fontId="16" fillId="7" borderId="7" xfId="0" applyFont="1" applyFill="1" applyBorder="1">
      <alignment vertical="center"/>
    </xf>
    <xf numFmtId="176" fontId="16" fillId="7" borderId="7" xfId="0" applyNumberFormat="1" applyFont="1" applyFill="1" applyBorder="1">
      <alignment vertical="center"/>
    </xf>
    <xf numFmtId="0" fontId="16" fillId="7" borderId="40" xfId="0" applyFont="1" applyFill="1" applyBorder="1">
      <alignment vertical="center"/>
    </xf>
    <xf numFmtId="180" fontId="16" fillId="7" borderId="6" xfId="0" applyNumberFormat="1" applyFont="1" applyFill="1" applyBorder="1">
      <alignment vertical="center"/>
    </xf>
    <xf numFmtId="180" fontId="16" fillId="7" borderId="8" xfId="0" applyNumberFormat="1" applyFont="1" applyFill="1" applyBorder="1">
      <alignment vertical="center"/>
    </xf>
    <xf numFmtId="180" fontId="16" fillId="7" borderId="7" xfId="0" applyNumberFormat="1" applyFont="1" applyFill="1" applyBorder="1">
      <alignment vertical="center"/>
    </xf>
    <xf numFmtId="180" fontId="16" fillId="7" borderId="41" xfId="0" applyNumberFormat="1" applyFont="1" applyFill="1" applyBorder="1">
      <alignment vertical="center"/>
    </xf>
    <xf numFmtId="0" fontId="16" fillId="7" borderId="42" xfId="0" applyFont="1" applyFill="1" applyBorder="1">
      <alignment vertical="center"/>
    </xf>
    <xf numFmtId="0" fontId="16" fillId="7" borderId="1" xfId="0" applyFont="1" applyFill="1" applyBorder="1">
      <alignment vertical="center"/>
    </xf>
    <xf numFmtId="176" fontId="16" fillId="7" borderId="1" xfId="0" applyNumberFormat="1" applyFont="1" applyFill="1" applyBorder="1">
      <alignment vertical="center"/>
    </xf>
    <xf numFmtId="0" fontId="16" fillId="7" borderId="2" xfId="0" applyFont="1" applyFill="1" applyBorder="1">
      <alignment vertical="center"/>
    </xf>
    <xf numFmtId="180" fontId="16" fillId="7" borderId="9" xfId="0" applyNumberFormat="1" applyFont="1" applyFill="1" applyBorder="1">
      <alignment vertical="center"/>
    </xf>
    <xf numFmtId="180" fontId="16" fillId="7" borderId="10" xfId="0" applyNumberFormat="1" applyFont="1" applyFill="1" applyBorder="1">
      <alignment vertical="center"/>
    </xf>
    <xf numFmtId="180" fontId="16" fillId="7" borderId="1" xfId="0" applyNumberFormat="1" applyFont="1" applyFill="1" applyBorder="1">
      <alignment vertical="center"/>
    </xf>
    <xf numFmtId="180" fontId="16" fillId="7" borderId="5" xfId="0" applyNumberFormat="1" applyFont="1" applyFill="1" applyBorder="1">
      <alignment vertical="center"/>
    </xf>
    <xf numFmtId="0" fontId="16" fillId="7" borderId="43" xfId="0" applyFont="1" applyFill="1" applyBorder="1">
      <alignment vertical="center"/>
    </xf>
    <xf numFmtId="0" fontId="16" fillId="7" borderId="12" xfId="0" applyFont="1" applyFill="1" applyBorder="1">
      <alignment vertical="center"/>
    </xf>
    <xf numFmtId="176" fontId="16" fillId="7" borderId="12" xfId="0" applyNumberFormat="1" applyFont="1" applyFill="1" applyBorder="1">
      <alignment vertical="center"/>
    </xf>
    <xf numFmtId="0" fontId="16" fillId="7" borderId="57" xfId="0" applyFont="1" applyFill="1" applyBorder="1">
      <alignment vertical="center"/>
    </xf>
    <xf numFmtId="180" fontId="16" fillId="7" borderId="11" xfId="0" applyNumberFormat="1" applyFont="1" applyFill="1" applyBorder="1">
      <alignment vertical="center"/>
    </xf>
    <xf numFmtId="180" fontId="16" fillId="7" borderId="13" xfId="0" applyNumberFormat="1" applyFont="1" applyFill="1" applyBorder="1">
      <alignment vertical="center"/>
    </xf>
    <xf numFmtId="180" fontId="16" fillId="7" borderId="12" xfId="0" applyNumberFormat="1" applyFont="1" applyFill="1" applyBorder="1">
      <alignment vertical="center"/>
    </xf>
    <xf numFmtId="180" fontId="16" fillId="7" borderId="58" xfId="0" applyNumberFormat="1" applyFont="1" applyFill="1" applyBorder="1">
      <alignment vertical="center"/>
    </xf>
    <xf numFmtId="0" fontId="16" fillId="7" borderId="59" xfId="0" applyFont="1" applyFill="1" applyBorder="1">
      <alignment vertical="center"/>
    </xf>
    <xf numFmtId="0" fontId="15" fillId="5" borderId="22" xfId="0" applyFont="1" applyFill="1" applyBorder="1">
      <alignment vertical="center"/>
    </xf>
    <xf numFmtId="41" fontId="15" fillId="5" borderId="22" xfId="5" applyFont="1" applyFill="1" applyBorder="1">
      <alignment vertical="center"/>
    </xf>
    <xf numFmtId="176" fontId="15" fillId="5" borderId="22" xfId="0" applyNumberFormat="1" applyFont="1" applyFill="1" applyBorder="1">
      <alignment vertical="center"/>
    </xf>
    <xf numFmtId="0" fontId="15" fillId="5" borderId="60" xfId="0" applyFont="1" applyFill="1" applyBorder="1">
      <alignment vertical="center"/>
    </xf>
    <xf numFmtId="180" fontId="15" fillId="5" borderId="21" xfId="0" applyNumberFormat="1" applyFont="1" applyFill="1" applyBorder="1">
      <alignment vertical="center"/>
    </xf>
    <xf numFmtId="180" fontId="15" fillId="5" borderId="23" xfId="0" applyNumberFormat="1" applyFont="1" applyFill="1" applyBorder="1">
      <alignment vertical="center"/>
    </xf>
    <xf numFmtId="180" fontId="15" fillId="5" borderId="22" xfId="0" applyNumberFormat="1" applyFont="1" applyFill="1" applyBorder="1">
      <alignment vertical="center"/>
    </xf>
    <xf numFmtId="180" fontId="15" fillId="5" borderId="61" xfId="0" applyNumberFormat="1" applyFont="1" applyFill="1" applyBorder="1">
      <alignment vertical="center"/>
    </xf>
    <xf numFmtId="0" fontId="16" fillId="5" borderId="62" xfId="0" applyFont="1" applyFill="1" applyBorder="1">
      <alignment vertical="center"/>
    </xf>
    <xf numFmtId="180" fontId="16" fillId="6" borderId="63" xfId="0" applyNumberFormat="1" applyFont="1" applyFill="1" applyBorder="1">
      <alignment vertical="center"/>
    </xf>
    <xf numFmtId="180" fontId="16" fillId="6" borderId="64" xfId="0" applyNumberFormat="1" applyFont="1" applyFill="1" applyBorder="1">
      <alignment vertical="center"/>
    </xf>
    <xf numFmtId="181" fontId="3" fillId="0" borderId="10" xfId="0" applyNumberFormat="1" applyFont="1" applyFill="1" applyBorder="1" applyAlignment="1">
      <alignment horizontal="right" vertical="center" wrapText="1"/>
    </xf>
    <xf numFmtId="181" fontId="3" fillId="0" borderId="20" xfId="0" applyNumberFormat="1" applyFont="1" applyFill="1" applyBorder="1" applyAlignment="1">
      <alignment horizontal="right" vertical="center" wrapText="1"/>
    </xf>
    <xf numFmtId="177" fontId="3" fillId="0" borderId="36" xfId="0" applyNumberFormat="1" applyFont="1" applyFill="1" applyBorder="1" applyAlignment="1">
      <alignment vertical="center" wrapText="1"/>
    </xf>
    <xf numFmtId="181" fontId="3" fillId="0" borderId="37" xfId="0" applyNumberFormat="1" applyFont="1" applyFill="1" applyBorder="1" applyAlignment="1">
      <alignment horizontal="right" vertical="center" wrapText="1"/>
    </xf>
    <xf numFmtId="181" fontId="3" fillId="0" borderId="38" xfId="0" applyNumberFormat="1" applyFont="1" applyFill="1" applyBorder="1" applyAlignment="1">
      <alignment horizontal="right" vertical="center" wrapText="1"/>
    </xf>
    <xf numFmtId="177" fontId="6" fillId="0" borderId="22" xfId="0" applyNumberFormat="1" applyFont="1" applyFill="1" applyBorder="1" applyAlignment="1">
      <alignment horizontal="right" vertical="center" wrapText="1"/>
    </xf>
    <xf numFmtId="178" fontId="6" fillId="0" borderId="22" xfId="0" applyNumberFormat="1" applyFont="1" applyFill="1" applyBorder="1" applyAlignment="1">
      <alignment horizontal="right" vertical="center" wrapText="1"/>
    </xf>
    <xf numFmtId="181" fontId="6" fillId="0" borderId="22" xfId="0" applyNumberFormat="1" applyFont="1" applyFill="1" applyBorder="1" applyAlignment="1">
      <alignment horizontal="right" vertical="center" wrapText="1"/>
    </xf>
    <xf numFmtId="181" fontId="6" fillId="0" borderId="23" xfId="0" applyNumberFormat="1" applyFont="1" applyFill="1" applyBorder="1" applyAlignment="1">
      <alignment horizontal="right" vertical="center" wrapText="1"/>
    </xf>
    <xf numFmtId="178" fontId="3" fillId="0" borderId="36" xfId="0" applyNumberFormat="1" applyFont="1" applyFill="1" applyBorder="1" applyAlignment="1">
      <alignment horizontal="right" vertical="center" wrapText="1"/>
    </xf>
    <xf numFmtId="0" fontId="11" fillId="8" borderId="0" xfId="0" applyFont="1" applyFill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176" fontId="6" fillId="4" borderId="21" xfId="0" applyNumberFormat="1" applyFont="1" applyFill="1" applyBorder="1" applyAlignment="1">
      <alignment horizontal="center" vertical="center" wrapText="1"/>
    </xf>
    <xf numFmtId="176" fontId="6" fillId="4" borderId="2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0" fontId="15" fillId="3" borderId="44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45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 wrapText="1"/>
    </xf>
    <xf numFmtId="0" fontId="15" fillId="3" borderId="39" xfId="0" applyFont="1" applyFill="1" applyBorder="1" applyAlignment="1">
      <alignment horizontal="center" vertical="center" shrinkToFit="1"/>
    </xf>
    <xf numFmtId="0" fontId="15" fillId="3" borderId="25" xfId="0" applyFont="1" applyFill="1" applyBorder="1" applyAlignment="1">
      <alignment horizontal="center" vertical="center" shrinkToFit="1"/>
    </xf>
    <xf numFmtId="0" fontId="15" fillId="3" borderId="46" xfId="0" applyFont="1" applyFill="1" applyBorder="1" applyAlignment="1">
      <alignment horizontal="center" vertical="center" shrinkToFit="1"/>
    </xf>
    <xf numFmtId="0" fontId="15" fillId="3" borderId="40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41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42" xfId="0" applyFont="1" applyFill="1" applyBorder="1" applyAlignment="1">
      <alignment horizontal="center" vertical="center" wrapText="1"/>
    </xf>
    <xf numFmtId="0" fontId="15" fillId="3" borderId="43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 wrapText="1"/>
    </xf>
    <xf numFmtId="0" fontId="16" fillId="7" borderId="9" xfId="0" applyFont="1" applyFill="1" applyBorder="1" applyAlignment="1">
      <alignment horizontal="center" vertical="center"/>
    </xf>
    <xf numFmtId="0" fontId="16" fillId="7" borderId="11" xfId="0" applyFont="1" applyFill="1" applyBorder="1" applyAlignment="1">
      <alignment horizontal="center" vertical="center"/>
    </xf>
    <xf numFmtId="0" fontId="15" fillId="5" borderId="21" xfId="0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horizontal="center" vertical="center"/>
    </xf>
    <xf numFmtId="176" fontId="6" fillId="4" borderId="11" xfId="0" applyNumberFormat="1" applyFont="1" applyFill="1" applyBorder="1" applyAlignment="1">
      <alignment horizontal="center" vertical="center" wrapText="1"/>
    </xf>
    <xf numFmtId="176" fontId="6" fillId="4" borderId="12" xfId="0" applyNumberFormat="1" applyFont="1" applyFill="1" applyBorder="1" applyAlignment="1">
      <alignment horizontal="center" vertical="center" wrapText="1"/>
    </xf>
    <xf numFmtId="177" fontId="3" fillId="0" borderId="29" xfId="0" applyNumberFormat="1" applyFont="1" applyFill="1" applyBorder="1" applyAlignment="1">
      <alignment horizontal="right" vertical="center" wrapText="1"/>
    </xf>
    <xf numFmtId="177" fontId="3" fillId="0" borderId="25" xfId="0" applyNumberFormat="1" applyFont="1" applyFill="1" applyBorder="1" applyAlignment="1">
      <alignment horizontal="right" vertical="center" wrapText="1"/>
    </xf>
    <xf numFmtId="177" fontId="3" fillId="0" borderId="3" xfId="0" applyNumberFormat="1" applyFont="1" applyFill="1" applyBorder="1" applyAlignment="1">
      <alignment horizontal="right" vertical="center" wrapText="1"/>
    </xf>
    <xf numFmtId="0" fontId="3" fillId="0" borderId="33" xfId="0" applyFont="1" applyFill="1" applyBorder="1" applyAlignment="1">
      <alignment horizontal="center" vertical="center" wrapText="1"/>
    </xf>
    <xf numFmtId="176" fontId="7" fillId="0" borderId="21" xfId="0" applyNumberFormat="1" applyFont="1" applyFill="1" applyBorder="1" applyAlignment="1">
      <alignment horizontal="center" vertical="center" wrapText="1"/>
    </xf>
    <xf numFmtId="176" fontId="7" fillId="0" borderId="22" xfId="0" applyNumberFormat="1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center" vertical="center"/>
    </xf>
  </cellXfs>
  <cellStyles count="6">
    <cellStyle name="쉼표 [0]" xfId="5" builtinId="6"/>
    <cellStyle name="쉼표 [0] 2" xfId="2"/>
    <cellStyle name="표준" xfId="0" builtinId="0"/>
    <cellStyle name="표준 2" xfId="1"/>
    <cellStyle name="표준 3" xfId="3"/>
    <cellStyle name="표준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&#54617;&#45380;&#46020;%20&#49888;&#51077;&#54617;%20&#51068;&#48152;&#51204;&#54805;%20&#49457;&#51201;%20&#54788;&#548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일반전형"/>
      <sheetName val="대학수학능력시험성적"/>
      <sheetName val="학생부성적"/>
      <sheetName val="Sheet1"/>
    </sheetNames>
    <sheetDataSet>
      <sheetData sheetId="0"/>
      <sheetData sheetId="1">
        <row r="2">
          <cell r="A2" t="str">
            <v>11</v>
          </cell>
          <cell r="B2" t="str">
            <v>식물생명환경과학과</v>
          </cell>
          <cell r="C2">
            <v>74.222222222222229</v>
          </cell>
          <cell r="D2">
            <v>13.331481352862795</v>
          </cell>
          <cell r="E2">
            <v>67.407407407407405</v>
          </cell>
          <cell r="F2">
            <v>10.450090409884497</v>
          </cell>
          <cell r="G2">
            <v>75.592592592592595</v>
          </cell>
          <cell r="H2">
            <v>12.594117554722418</v>
          </cell>
          <cell r="I2">
            <v>796.09666666666681</v>
          </cell>
          <cell r="J2">
            <v>17.563737474520067</v>
          </cell>
        </row>
        <row r="3">
          <cell r="A3" t="str">
            <v>12</v>
          </cell>
          <cell r="B3" t="str">
            <v>동물생명환경과학과</v>
          </cell>
          <cell r="C3">
            <v>69.785714285714292</v>
          </cell>
          <cell r="D3">
            <v>11.117416011623844</v>
          </cell>
          <cell r="E3">
            <v>66.428571428571431</v>
          </cell>
          <cell r="F3">
            <v>12.245782280992481</v>
          </cell>
          <cell r="G3">
            <v>76.035714285714292</v>
          </cell>
          <cell r="H3">
            <v>13.829270569693685</v>
          </cell>
          <cell r="I3">
            <v>791.29714285714294</v>
          </cell>
          <cell r="J3">
            <v>16.240500488658398</v>
          </cell>
        </row>
        <row r="4">
          <cell r="A4" t="str">
            <v>13</v>
          </cell>
          <cell r="B4" t="str">
            <v>원예학과</v>
          </cell>
          <cell r="C4">
            <v>71.222222222222229</v>
          </cell>
          <cell r="D4">
            <v>13.062055119720529</v>
          </cell>
          <cell r="E4">
            <v>69.333333333333329</v>
          </cell>
          <cell r="F4">
            <v>9.41629792788369</v>
          </cell>
          <cell r="G4">
            <v>69.555555555555557</v>
          </cell>
          <cell r="H4">
            <v>19.822047831818828</v>
          </cell>
          <cell r="I4">
            <v>788.13055555555547</v>
          </cell>
          <cell r="J4">
            <v>12.054512973360838</v>
          </cell>
        </row>
        <row r="5">
          <cell r="A5" t="str">
            <v>14</v>
          </cell>
          <cell r="B5" t="str">
            <v>지역자원시스템공학과</v>
          </cell>
          <cell r="C5">
            <v>79</v>
          </cell>
          <cell r="D5">
            <v>7.3891812807644666</v>
          </cell>
          <cell r="E5">
            <v>62.6</v>
          </cell>
          <cell r="F5">
            <v>11.959933110180842</v>
          </cell>
          <cell r="G5">
            <v>74.5</v>
          </cell>
          <cell r="H5">
            <v>11.543396380615196</v>
          </cell>
          <cell r="I5">
            <v>796.69899999999996</v>
          </cell>
          <cell r="J5">
            <v>17.708951662931</v>
          </cell>
        </row>
        <row r="6">
          <cell r="A6" t="str">
            <v>15</v>
          </cell>
          <cell r="B6" t="str">
            <v>생명공학과</v>
          </cell>
          <cell r="C6">
            <v>75.818181818181813</v>
          </cell>
          <cell r="D6">
            <v>14.005311861239596</v>
          </cell>
          <cell r="E6">
            <v>66.545454545454547</v>
          </cell>
          <cell r="F6">
            <v>7.924227939033055</v>
          </cell>
          <cell r="G6">
            <v>78.63636363636364</v>
          </cell>
          <cell r="H6">
            <v>5.8662784745097012</v>
          </cell>
          <cell r="I6">
            <v>803.90181818181838</v>
          </cell>
          <cell r="J6">
            <v>33.716816904156715</v>
          </cell>
        </row>
        <row r="7">
          <cell r="A7" t="str">
            <v>21</v>
          </cell>
          <cell r="B7" t="str">
            <v>토목안전환경공학과</v>
          </cell>
          <cell r="C7">
            <v>71.886792452830193</v>
          </cell>
          <cell r="D7">
            <v>13.10575327697436</v>
          </cell>
          <cell r="E7">
            <v>63.075471698113205</v>
          </cell>
          <cell r="F7">
            <v>12.698015082746274</v>
          </cell>
          <cell r="G7">
            <v>76</v>
          </cell>
          <cell r="H7">
            <v>12.92503786352616</v>
          </cell>
          <cell r="I7">
            <v>791.71886792452813</v>
          </cell>
          <cell r="J7">
            <v>17.352227050852914</v>
          </cell>
        </row>
        <row r="8">
          <cell r="A8" t="str">
            <v>22</v>
          </cell>
          <cell r="B8" t="str">
            <v>건축학부-건축학전공</v>
          </cell>
          <cell r="C8">
            <v>74.555555555555557</v>
          </cell>
          <cell r="D8">
            <v>16.445945877403013</v>
          </cell>
          <cell r="E8">
            <v>74.888888888888886</v>
          </cell>
          <cell r="F8">
            <v>9.4333267896849442</v>
          </cell>
          <cell r="G8">
            <v>79</v>
          </cell>
          <cell r="H8">
            <v>12.719189352225941</v>
          </cell>
          <cell r="I8">
            <v>824.52444444444438</v>
          </cell>
          <cell r="J8">
            <v>22.475902706440348</v>
          </cell>
        </row>
        <row r="9">
          <cell r="A9" t="str">
            <v>23</v>
          </cell>
          <cell r="B9" t="str">
            <v>건축학부-건축공학전공</v>
          </cell>
          <cell r="C9">
            <v>72.222222222222229</v>
          </cell>
          <cell r="D9">
            <v>13.902659839659602</v>
          </cell>
          <cell r="E9">
            <v>72.111111111111114</v>
          </cell>
          <cell r="F9">
            <v>8.0476973165474757</v>
          </cell>
          <cell r="G9">
            <v>79.666666666666671</v>
          </cell>
          <cell r="H9">
            <v>8.0829037686547611</v>
          </cell>
          <cell r="I9">
            <v>803.66111111111104</v>
          </cell>
          <cell r="J9">
            <v>21.695618832916022</v>
          </cell>
        </row>
        <row r="10">
          <cell r="A10" t="str">
            <v>24</v>
          </cell>
          <cell r="B10" t="str">
            <v>화학공학과</v>
          </cell>
          <cell r="C10">
            <v>74.222222222222229</v>
          </cell>
          <cell r="D10">
            <v>13.053545944623441</v>
          </cell>
          <cell r="E10">
            <v>67.111111111111114</v>
          </cell>
          <cell r="F10">
            <v>11.254080192874685</v>
          </cell>
          <cell r="G10">
            <v>84.722222222222229</v>
          </cell>
          <cell r="H10">
            <v>8.9554797349974855</v>
          </cell>
          <cell r="I10">
            <v>835.03777777777782</v>
          </cell>
          <cell r="J10">
            <v>11.782074687866739</v>
          </cell>
        </row>
        <row r="11">
          <cell r="A11" t="str">
            <v>25</v>
          </cell>
          <cell r="B11" t="str">
            <v>식품생물공학과</v>
          </cell>
          <cell r="C11">
            <v>71.125</v>
          </cell>
          <cell r="D11">
            <v>9.2592858795913635</v>
          </cell>
          <cell r="E11">
            <v>69.5</v>
          </cell>
          <cell r="F11">
            <v>7.9372539331937721</v>
          </cell>
          <cell r="G11">
            <v>82.5625</v>
          </cell>
          <cell r="H11">
            <v>7.7457145409574704</v>
          </cell>
          <cell r="I11">
            <v>812.71624999999995</v>
          </cell>
          <cell r="J11">
            <v>26.037685639044529</v>
          </cell>
        </row>
        <row r="12">
          <cell r="A12" t="str">
            <v>26</v>
          </cell>
          <cell r="B12" t="str">
            <v>컴퓨터웹정보공학과</v>
          </cell>
          <cell r="C12">
            <v>78.192307692307693</v>
          </cell>
          <cell r="D12">
            <v>10.43669278138519</v>
          </cell>
          <cell r="E12">
            <v>67.192307692307693</v>
          </cell>
          <cell r="F12">
            <v>10.705926578551034</v>
          </cell>
          <cell r="G12">
            <v>73.5</v>
          </cell>
          <cell r="H12">
            <v>12.625523599195645</v>
          </cell>
          <cell r="I12">
            <v>808.09461538461539</v>
          </cell>
          <cell r="J12">
            <v>22.756486012153012</v>
          </cell>
        </row>
        <row r="13">
          <cell r="A13" t="str">
            <v>27</v>
          </cell>
          <cell r="B13" t="str">
            <v>전기전자제어공학과</v>
          </cell>
          <cell r="C13">
            <v>72.072463768115938</v>
          </cell>
          <cell r="D13">
            <v>14.048898910466733</v>
          </cell>
          <cell r="E13">
            <v>66.811594202898547</v>
          </cell>
          <cell r="F13">
            <v>11.651056259038093</v>
          </cell>
          <cell r="G13">
            <v>77</v>
          </cell>
          <cell r="H13">
            <v>13.119296552368404</v>
          </cell>
          <cell r="I13">
            <v>803.40057971014505</v>
          </cell>
          <cell r="J13">
            <v>17.320627300954051</v>
          </cell>
        </row>
        <row r="14">
          <cell r="A14" t="str">
            <v>29</v>
          </cell>
          <cell r="B14" t="str">
            <v>디자인학과-발상과표현</v>
          </cell>
          <cell r="C14">
            <v>64.931034482758619</v>
          </cell>
          <cell r="D14">
            <v>13.349237442983616</v>
          </cell>
          <cell r="E14">
            <v>57.03448275862069</v>
          </cell>
          <cell r="F14">
            <v>15.951397644138487</v>
          </cell>
          <cell r="G14">
            <v>65.827586206896555</v>
          </cell>
          <cell r="H14">
            <v>14.195844378615831</v>
          </cell>
          <cell r="I14">
            <v>794.63206896551742</v>
          </cell>
          <cell r="J14">
            <v>27.502785486421971</v>
          </cell>
        </row>
        <row r="15">
          <cell r="A15" t="str">
            <v>30</v>
          </cell>
          <cell r="B15" t="str">
            <v>디자인학과-사고의전환</v>
          </cell>
          <cell r="C15">
            <v>64.733333333333334</v>
          </cell>
          <cell r="D15">
            <v>14.816507310729101</v>
          </cell>
          <cell r="E15">
            <v>58.2</v>
          </cell>
          <cell r="F15">
            <v>13.634270546433108</v>
          </cell>
          <cell r="G15">
            <v>64.733333333333334</v>
          </cell>
          <cell r="H15">
            <v>14.816507310729101</v>
          </cell>
          <cell r="I15">
            <v>796.23066666666659</v>
          </cell>
          <cell r="J15">
            <v>14.524510991961522</v>
          </cell>
        </row>
        <row r="16">
          <cell r="A16" t="str">
            <v>31</v>
          </cell>
          <cell r="B16" t="str">
            <v>기계공학과</v>
          </cell>
          <cell r="C16">
            <v>74.9375</v>
          </cell>
          <cell r="D16">
            <v>11.227581830029118</v>
          </cell>
          <cell r="E16">
            <v>66.4375</v>
          </cell>
          <cell r="F16">
            <v>14.983193709953829</v>
          </cell>
          <cell r="G16">
            <v>81.0625</v>
          </cell>
          <cell r="H16">
            <v>10.974224061408623</v>
          </cell>
          <cell r="I16">
            <v>813.96250000000009</v>
          </cell>
          <cell r="J16">
            <v>16.722912986376436</v>
          </cell>
        </row>
        <row r="17">
          <cell r="A17" t="str">
            <v>41</v>
          </cell>
          <cell r="B17" t="str">
            <v>조경학과</v>
          </cell>
          <cell r="C17">
            <v>74.090909090909093</v>
          </cell>
          <cell r="D17">
            <v>10.304055207490315</v>
          </cell>
          <cell r="E17">
            <v>71.227272727272734</v>
          </cell>
          <cell r="F17">
            <v>6.2006731172863816</v>
          </cell>
          <cell r="G17">
            <v>79.409090909090907</v>
          </cell>
          <cell r="H17">
            <v>12.904048310895202</v>
          </cell>
          <cell r="I17">
            <v>799.83954545454549</v>
          </cell>
          <cell r="J17">
            <v>24.188801029566093</v>
          </cell>
        </row>
        <row r="18">
          <cell r="A18" t="str">
            <v>42</v>
          </cell>
          <cell r="B18" t="str">
            <v>의류산업학과</v>
          </cell>
          <cell r="C18">
            <v>76.5</v>
          </cell>
          <cell r="D18">
            <v>9.6462427918853457</v>
          </cell>
          <cell r="E18">
            <v>77.5</v>
          </cell>
          <cell r="F18">
            <v>6.1684682053164543</v>
          </cell>
          <cell r="G18">
            <v>76.2</v>
          </cell>
          <cell r="H18">
            <v>13.533661736573734</v>
          </cell>
          <cell r="I18">
            <v>825.43100000000015</v>
          </cell>
          <cell r="J18">
            <v>13.007166063358277</v>
          </cell>
        </row>
        <row r="19">
          <cell r="A19" t="str">
            <v>43</v>
          </cell>
          <cell r="B19" t="str">
            <v>영양조리과학과</v>
          </cell>
          <cell r="C19">
            <v>80.8</v>
          </cell>
          <cell r="D19">
            <v>7.507329751649384</v>
          </cell>
          <cell r="E19">
            <v>66.7</v>
          </cell>
          <cell r="F19">
            <v>16.468454693747073</v>
          </cell>
          <cell r="G19">
            <v>79.900000000000006</v>
          </cell>
          <cell r="H19">
            <v>11.768177428981941</v>
          </cell>
          <cell r="I19">
            <v>808.82799999999997</v>
          </cell>
          <cell r="J19">
            <v>27.347276208063882</v>
          </cell>
        </row>
        <row r="20">
          <cell r="A20" t="str">
            <v>44</v>
          </cell>
          <cell r="B20" t="str">
            <v>아동가족복지학과</v>
          </cell>
          <cell r="C20">
            <v>80.7</v>
          </cell>
          <cell r="D20">
            <v>5.6929781309961127</v>
          </cell>
          <cell r="E20">
            <v>74</v>
          </cell>
          <cell r="F20">
            <v>8.7292611371180779</v>
          </cell>
          <cell r="G20">
            <v>82.8</v>
          </cell>
          <cell r="H20">
            <v>9.7754795278799502</v>
          </cell>
          <cell r="I20">
            <v>830.31399999999996</v>
          </cell>
          <cell r="J20">
            <v>21.255176404822151</v>
          </cell>
        </row>
        <row r="21">
          <cell r="A21" t="str">
            <v>45</v>
          </cell>
          <cell r="B21" t="str">
            <v>응용수학과</v>
          </cell>
          <cell r="C21">
            <v>76.166666666666671</v>
          </cell>
          <cell r="D21">
            <v>13.508227945301421</v>
          </cell>
          <cell r="E21">
            <v>60.25</v>
          </cell>
          <cell r="F21">
            <v>11.741131404880308</v>
          </cell>
          <cell r="G21">
            <v>74.666666666666671</v>
          </cell>
          <cell r="H21">
            <v>11.728408057172787</v>
          </cell>
          <cell r="I21">
            <v>784.8399999999998</v>
          </cell>
          <cell r="J21">
            <v>12.758998132041357</v>
          </cell>
        </row>
        <row r="22">
          <cell r="A22" t="str">
            <v>46</v>
          </cell>
          <cell r="B22" t="str">
            <v>스포츠과학과</v>
          </cell>
          <cell r="C22">
            <v>73.833333333333329</v>
          </cell>
          <cell r="D22">
            <v>7.1043804953157048</v>
          </cell>
          <cell r="E22">
            <v>71.666666666666671</v>
          </cell>
          <cell r="F22">
            <v>9.3571125650788005</v>
          </cell>
          <cell r="G22">
            <v>78.166666666666671</v>
          </cell>
          <cell r="H22">
            <v>9.0261964427006696</v>
          </cell>
          <cell r="I22">
            <v>813.55833333333339</v>
          </cell>
          <cell r="J22">
            <v>24.600330225875876</v>
          </cell>
        </row>
        <row r="23">
          <cell r="A23" t="str">
            <v>51</v>
          </cell>
          <cell r="B23" t="str">
            <v>경영학과</v>
          </cell>
          <cell r="C23">
            <v>84.954545454545453</v>
          </cell>
          <cell r="D23">
            <v>6.6159399299740311</v>
          </cell>
          <cell r="E23">
            <v>77.909090909090907</v>
          </cell>
          <cell r="F23">
            <v>7.8907834091373559</v>
          </cell>
          <cell r="G23">
            <v>86.090909090909093</v>
          </cell>
          <cell r="H23">
            <v>7.7864047655868571</v>
          </cell>
          <cell r="I23">
            <v>823.63636363636363</v>
          </cell>
          <cell r="J23">
            <v>20.720094450788267</v>
          </cell>
        </row>
        <row r="24">
          <cell r="A24" t="str">
            <v>52</v>
          </cell>
          <cell r="B24" t="str">
            <v>행정학과</v>
          </cell>
          <cell r="C24">
            <v>82.17647058823529</v>
          </cell>
          <cell r="D24">
            <v>5.4904761833308395</v>
          </cell>
          <cell r="E24">
            <v>77.058823529411768</v>
          </cell>
          <cell r="F24">
            <v>7.7343434888911062</v>
          </cell>
          <cell r="G24">
            <v>85</v>
          </cell>
          <cell r="H24">
            <v>8.6636495502421944</v>
          </cell>
          <cell r="I24">
            <v>842.71529411764709</v>
          </cell>
          <cell r="J24">
            <v>18.058313750231481</v>
          </cell>
        </row>
        <row r="25">
          <cell r="A25" t="str">
            <v>53</v>
          </cell>
          <cell r="B25" t="str">
            <v>법학과</v>
          </cell>
          <cell r="C25">
            <v>80.238095238095241</v>
          </cell>
          <cell r="D25">
            <v>8.0941175695084233</v>
          </cell>
          <cell r="E25">
            <v>77.714285714285708</v>
          </cell>
          <cell r="F25">
            <v>7.5538880379441631</v>
          </cell>
          <cell r="G25">
            <v>79.80952380952381</v>
          </cell>
          <cell r="H25">
            <v>14.434149479682343</v>
          </cell>
          <cell r="I25">
            <v>844.34428571428566</v>
          </cell>
          <cell r="J25">
            <v>18.387354239211479</v>
          </cell>
        </row>
        <row r="26">
          <cell r="A26" t="str">
            <v>54</v>
          </cell>
          <cell r="B26" t="str">
            <v>영어학과</v>
          </cell>
          <cell r="C26">
            <v>83.066666666666663</v>
          </cell>
          <cell r="D26">
            <v>6.9901518025163245</v>
          </cell>
          <cell r="E26">
            <v>77.400000000000006</v>
          </cell>
          <cell r="F26">
            <v>7.3918874450305312</v>
          </cell>
          <cell r="G26">
            <v>82.533333333333331</v>
          </cell>
          <cell r="H26">
            <v>8.8005050360129271</v>
          </cell>
          <cell r="I26">
            <v>858.59866666666676</v>
          </cell>
          <cell r="J26">
            <v>18.697979878997916</v>
          </cell>
        </row>
        <row r="27">
          <cell r="A27" t="str">
            <v>55</v>
          </cell>
          <cell r="B27" t="str">
            <v>미디어문예창작학과</v>
          </cell>
          <cell r="C27">
            <v>84.555555555555557</v>
          </cell>
          <cell r="D27">
            <v>9.0690084121830488</v>
          </cell>
          <cell r="E27">
            <v>79.888888888888886</v>
          </cell>
          <cell r="F27">
            <v>13.674342920995789</v>
          </cell>
          <cell r="G27">
            <v>83.333333333333329</v>
          </cell>
          <cell r="H27">
            <v>9.0431066441670236</v>
          </cell>
          <cell r="I27">
            <v>863.24777777777774</v>
          </cell>
          <cell r="J27">
            <v>42.628051478335259</v>
          </cell>
        </row>
        <row r="28">
          <cell r="A28" t="str">
            <v>61</v>
          </cell>
          <cell r="B28" t="str">
            <v>토목안전환경공학과(야)</v>
          </cell>
          <cell r="C28">
            <v>61.282051282051285</v>
          </cell>
          <cell r="D28">
            <v>15.577677516814981</v>
          </cell>
          <cell r="E28">
            <v>57.641025641025642</v>
          </cell>
          <cell r="F28">
            <v>12.74299642636768</v>
          </cell>
          <cell r="G28">
            <v>72</v>
          </cell>
          <cell r="H28">
            <v>16.244920310590505</v>
          </cell>
          <cell r="I28">
            <v>741.30846153846164</v>
          </cell>
          <cell r="J28">
            <v>20.416130693759779</v>
          </cell>
        </row>
        <row r="29">
          <cell r="A29" t="str">
            <v>62</v>
          </cell>
          <cell r="B29" t="str">
            <v>화학공학과(야)</v>
          </cell>
          <cell r="C29">
            <v>70.090909090909093</v>
          </cell>
          <cell r="D29">
            <v>16.205804490168138</v>
          </cell>
          <cell r="E29">
            <v>58.18181818181818</v>
          </cell>
          <cell r="F29">
            <v>12.171637536937194</v>
          </cell>
          <cell r="G29">
            <v>71.909090909090907</v>
          </cell>
          <cell r="H29">
            <v>16.881698242096085</v>
          </cell>
          <cell r="I29">
            <v>765.44181818181823</v>
          </cell>
          <cell r="J29">
            <v>15.976720461162502</v>
          </cell>
        </row>
        <row r="30">
          <cell r="A30" t="str">
            <v>63</v>
          </cell>
          <cell r="B30" t="str">
            <v>식품생물공학과(야)</v>
          </cell>
          <cell r="C30">
            <v>69.285714285714292</v>
          </cell>
          <cell r="D30">
            <v>10.989791181095372</v>
          </cell>
          <cell r="E30">
            <v>59.285714285714285</v>
          </cell>
          <cell r="F30">
            <v>11.77423683561803</v>
          </cell>
          <cell r="G30">
            <v>71.928571428571431</v>
          </cell>
          <cell r="H30">
            <v>13.651082038297423</v>
          </cell>
          <cell r="I30">
            <v>755.99</v>
          </cell>
          <cell r="J30">
            <v>11.940491136110435</v>
          </cell>
        </row>
        <row r="31">
          <cell r="A31" t="str">
            <v>64</v>
          </cell>
          <cell r="B31" t="str">
            <v>전기전자제어공학과(야)</v>
          </cell>
          <cell r="C31">
            <v>68.181818181818187</v>
          </cell>
          <cell r="D31">
            <v>15.176645825491109</v>
          </cell>
          <cell r="E31">
            <v>60.636363636363633</v>
          </cell>
          <cell r="F31">
            <v>9.9477976299254518</v>
          </cell>
          <cell r="G31">
            <v>73.272727272727266</v>
          </cell>
          <cell r="H31">
            <v>12.13627851519349</v>
          </cell>
          <cell r="I31">
            <v>762.94545454545448</v>
          </cell>
          <cell r="J31">
            <v>14.775842916205141</v>
          </cell>
        </row>
        <row r="32">
          <cell r="A32" t="str">
            <v>총합계</v>
          </cell>
          <cell r="C32">
            <v>73.300171526586624</v>
          </cell>
          <cell r="D32">
            <v>13.527588859362083</v>
          </cell>
          <cell r="E32">
            <v>66.967409948542027</v>
          </cell>
          <cell r="F32">
            <v>12.984776730437757</v>
          </cell>
          <cell r="G32">
            <v>76.588336192109779</v>
          </cell>
          <cell r="H32">
            <v>13.789970793562905</v>
          </cell>
          <cell r="I32">
            <v>801.76118353344793</v>
          </cell>
          <cell r="J32">
            <v>33.678447752584994</v>
          </cell>
        </row>
      </sheetData>
      <sheetData sheetId="2">
        <row r="5">
          <cell r="A5" t="str">
            <v>11</v>
          </cell>
          <cell r="B5" t="str">
            <v>식물생명환경과학과</v>
          </cell>
          <cell r="C5">
            <v>4.1015384615384622</v>
          </cell>
          <cell r="D5">
            <v>0.71792806746857907</v>
          </cell>
        </row>
        <row r="6">
          <cell r="A6" t="str">
            <v>12</v>
          </cell>
          <cell r="B6" t="str">
            <v>동물생명환경과학과</v>
          </cell>
          <cell r="C6">
            <v>4.0021428571428563</v>
          </cell>
          <cell r="D6">
            <v>0.52232554943430276</v>
          </cell>
        </row>
        <row r="7">
          <cell r="A7" t="str">
            <v>13</v>
          </cell>
          <cell r="B7" t="str">
            <v>원예학과</v>
          </cell>
          <cell r="C7">
            <v>4.017777777777777</v>
          </cell>
          <cell r="D7">
            <v>0.65015003016872563</v>
          </cell>
        </row>
        <row r="8">
          <cell r="A8" t="str">
            <v>14</v>
          </cell>
          <cell r="B8" t="str">
            <v>지역자원시스템공학과</v>
          </cell>
          <cell r="C8">
            <v>4.0830000000000002</v>
          </cell>
          <cell r="D8">
            <v>0.85045928767931012</v>
          </cell>
        </row>
        <row r="9">
          <cell r="A9" t="str">
            <v>15</v>
          </cell>
          <cell r="B9" t="str">
            <v>생명공학과</v>
          </cell>
          <cell r="C9">
            <v>4.1318181818181818</v>
          </cell>
          <cell r="D9">
            <v>1.0448124510414498</v>
          </cell>
        </row>
        <row r="10">
          <cell r="A10" t="str">
            <v>21</v>
          </cell>
          <cell r="B10" t="str">
            <v>토목안전환경공학과</v>
          </cell>
          <cell r="C10">
            <v>4.0338461538461541</v>
          </cell>
          <cell r="D10">
            <v>0.78929411951476125</v>
          </cell>
        </row>
        <row r="11">
          <cell r="A11" t="str">
            <v>22</v>
          </cell>
          <cell r="B11" t="str">
            <v>건축학부-건축학전공</v>
          </cell>
          <cell r="C11">
            <v>3.5355555555555553</v>
          </cell>
          <cell r="D11">
            <v>0.67443986818875956</v>
          </cell>
        </row>
        <row r="12">
          <cell r="A12" t="str">
            <v>23</v>
          </cell>
          <cell r="B12" t="str">
            <v>건축학부-건축공학전공</v>
          </cell>
          <cell r="C12">
            <v>4.3211111111111116</v>
          </cell>
          <cell r="D12">
            <v>0.43280594687955687</v>
          </cell>
        </row>
        <row r="13">
          <cell r="A13" t="str">
            <v>24</v>
          </cell>
          <cell r="B13" t="str">
            <v>화학공학과</v>
          </cell>
          <cell r="C13">
            <v>3.2822222222222219</v>
          </cell>
          <cell r="D13">
            <v>0.54191589707829879</v>
          </cell>
        </row>
        <row r="14">
          <cell r="A14" t="str">
            <v>25</v>
          </cell>
          <cell r="B14" t="str">
            <v>식품생물공학과</v>
          </cell>
          <cell r="C14">
            <v>3.6307692307692303</v>
          </cell>
          <cell r="D14">
            <v>0.79768377712225413</v>
          </cell>
        </row>
        <row r="15">
          <cell r="A15" t="str">
            <v>26</v>
          </cell>
          <cell r="B15" t="str">
            <v>컴퓨터웹정보공학과</v>
          </cell>
          <cell r="C15">
            <v>4.0033333333333347</v>
          </cell>
          <cell r="D15">
            <v>0.796160927339577</v>
          </cell>
        </row>
        <row r="16">
          <cell r="A16" t="str">
            <v>27</v>
          </cell>
          <cell r="B16" t="str">
            <v>전기전자제어공학과</v>
          </cell>
          <cell r="C16">
            <v>3.9406060606060613</v>
          </cell>
          <cell r="D16">
            <v>0.84923294942407335</v>
          </cell>
        </row>
        <row r="17">
          <cell r="A17" t="str">
            <v>28</v>
          </cell>
          <cell r="B17" t="str">
            <v>디자인학과-무실기</v>
          </cell>
          <cell r="C17">
            <v>0</v>
          </cell>
          <cell r="D17">
            <v>0</v>
          </cell>
        </row>
        <row r="18">
          <cell r="A18" t="str">
            <v>29</v>
          </cell>
          <cell r="B18" t="str">
            <v>디자인학과-발상과표현</v>
          </cell>
          <cell r="C18">
            <v>4.0217241379310344</v>
          </cell>
          <cell r="D18">
            <v>0.78831146026356846</v>
          </cell>
        </row>
        <row r="19">
          <cell r="A19" t="str">
            <v>30</v>
          </cell>
          <cell r="B19" t="str">
            <v>디자인학과-사고의전환</v>
          </cell>
          <cell r="C19">
            <v>4.4386666666666663</v>
          </cell>
          <cell r="D19">
            <v>1.136461565073317</v>
          </cell>
        </row>
        <row r="20">
          <cell r="A20" t="str">
            <v>31</v>
          </cell>
          <cell r="B20" t="str">
            <v>기계공학과</v>
          </cell>
          <cell r="C20">
            <v>3.7971428571428576</v>
          </cell>
          <cell r="D20">
            <v>0.6326862071633067</v>
          </cell>
        </row>
        <row r="21">
          <cell r="A21" t="str">
            <v>41</v>
          </cell>
          <cell r="B21" t="str">
            <v>조경학과</v>
          </cell>
          <cell r="C21">
            <v>4.4755555555555553</v>
          </cell>
          <cell r="D21">
            <v>0.85179041646419462</v>
          </cell>
        </row>
        <row r="22">
          <cell r="A22" t="str">
            <v>42</v>
          </cell>
          <cell r="B22" t="str">
            <v>의류산업학과</v>
          </cell>
          <cell r="C22">
            <v>3.7890000000000001</v>
          </cell>
          <cell r="D22">
            <v>0.53651561021092276</v>
          </cell>
        </row>
        <row r="23">
          <cell r="A23" t="str">
            <v>43</v>
          </cell>
          <cell r="B23" t="str">
            <v>영양조리과학과</v>
          </cell>
          <cell r="C23">
            <v>4.1749999999999998</v>
          </cell>
          <cell r="D23">
            <v>0.82395691634939106</v>
          </cell>
        </row>
        <row r="24">
          <cell r="A24" t="str">
            <v>44</v>
          </cell>
          <cell r="B24" t="str">
            <v>아동가족복지학과</v>
          </cell>
          <cell r="C24">
            <v>3.6933333333333334</v>
          </cell>
          <cell r="D24">
            <v>0.93972809306143723</v>
          </cell>
        </row>
        <row r="25">
          <cell r="A25" t="str">
            <v>45</v>
          </cell>
          <cell r="B25" t="str">
            <v>응용수학과</v>
          </cell>
          <cell r="C25">
            <v>4.2766666666666664</v>
          </cell>
          <cell r="D25">
            <v>0.81434363480999583</v>
          </cell>
        </row>
        <row r="26">
          <cell r="A26" t="str">
            <v>46</v>
          </cell>
          <cell r="B26" t="str">
            <v>스포츠과학과</v>
          </cell>
          <cell r="C26">
            <v>3.8319999999999999</v>
          </cell>
          <cell r="D26">
            <v>0.53401872626341607</v>
          </cell>
        </row>
        <row r="27">
          <cell r="A27" t="str">
            <v>51</v>
          </cell>
          <cell r="B27" t="str">
            <v>경영학과</v>
          </cell>
          <cell r="C27">
            <v>4.5586363636363636</v>
          </cell>
          <cell r="D27">
            <v>1.0094431203505909</v>
          </cell>
        </row>
        <row r="28">
          <cell r="A28" t="str">
            <v>52</v>
          </cell>
          <cell r="B28" t="str">
            <v>행정학과</v>
          </cell>
          <cell r="C28">
            <v>3.6881250000000008</v>
          </cell>
          <cell r="D28">
            <v>0.7055159348838218</v>
          </cell>
        </row>
        <row r="29">
          <cell r="A29" t="str">
            <v>53</v>
          </cell>
          <cell r="B29" t="str">
            <v>법학과</v>
          </cell>
          <cell r="C29">
            <v>3.4389473684210521</v>
          </cell>
          <cell r="D29">
            <v>0.65742635958907936</v>
          </cell>
        </row>
        <row r="30">
          <cell r="A30" t="str">
            <v>54</v>
          </cell>
          <cell r="B30" t="str">
            <v>영어학과</v>
          </cell>
          <cell r="C30">
            <v>2.8508333333333327</v>
          </cell>
          <cell r="D30">
            <v>0.61625831073954584</v>
          </cell>
        </row>
        <row r="31">
          <cell r="A31" t="str">
            <v>55</v>
          </cell>
          <cell r="B31" t="str">
            <v>미디어문예창작학과</v>
          </cell>
          <cell r="C31">
            <v>3.5700000000000003</v>
          </cell>
          <cell r="D31">
            <v>0.8034212558090017</v>
          </cell>
        </row>
        <row r="32">
          <cell r="A32" t="str">
            <v>61</v>
          </cell>
          <cell r="B32" t="str">
            <v>토목안전환경공학과(야)</v>
          </cell>
          <cell r="C32">
            <v>4.6373684210526305</v>
          </cell>
          <cell r="D32">
            <v>0.67951873143512298</v>
          </cell>
        </row>
        <row r="33">
          <cell r="A33" t="str">
            <v>62</v>
          </cell>
          <cell r="B33" t="str">
            <v>화학공학과(야)</v>
          </cell>
          <cell r="C33">
            <v>4.12</v>
          </cell>
          <cell r="D33">
            <v>0.84294457442678827</v>
          </cell>
        </row>
        <row r="34">
          <cell r="A34" t="str">
            <v>63</v>
          </cell>
          <cell r="B34" t="str">
            <v>식품생물공학과(야)</v>
          </cell>
          <cell r="C34">
            <v>4.6971428571428566</v>
          </cell>
          <cell r="D34">
            <v>0.63541244840799305</v>
          </cell>
        </row>
        <row r="35">
          <cell r="A35" t="str">
            <v>64</v>
          </cell>
          <cell r="B35" t="str">
            <v>전기전자제어공학과(야)</v>
          </cell>
          <cell r="C35">
            <v>4.612222222222222</v>
          </cell>
          <cell r="D35">
            <v>0.63506391240528559</v>
          </cell>
        </row>
        <row r="36">
          <cell r="A36" t="str">
            <v>총합계</v>
          </cell>
          <cell r="C36">
            <v>4.0306340579710129</v>
          </cell>
          <cell r="D36">
            <v>0.85983365226346009</v>
          </cell>
        </row>
      </sheetData>
      <sheetData sheetId="3">
        <row r="2">
          <cell r="D2" t="str">
            <v>식물생명환경과학과</v>
          </cell>
          <cell r="E2">
            <v>27</v>
          </cell>
          <cell r="F2">
            <v>51</v>
          </cell>
          <cell r="G2">
            <v>24</v>
          </cell>
        </row>
        <row r="3">
          <cell r="D3" t="str">
            <v>동물생명환경과학과</v>
          </cell>
          <cell r="E3">
            <v>32</v>
          </cell>
          <cell r="F3">
            <v>45</v>
          </cell>
          <cell r="G3">
            <v>14</v>
          </cell>
        </row>
        <row r="4">
          <cell r="D4" t="str">
            <v>원예학과</v>
          </cell>
          <cell r="E4">
            <v>19</v>
          </cell>
          <cell r="F4">
            <v>30</v>
          </cell>
          <cell r="G4">
            <v>12</v>
          </cell>
        </row>
        <row r="5">
          <cell r="D5" t="str">
            <v>지역자원시스템공학과</v>
          </cell>
          <cell r="E5">
            <v>10</v>
          </cell>
          <cell r="F5">
            <v>14</v>
          </cell>
          <cell r="G5">
            <v>4</v>
          </cell>
        </row>
        <row r="6">
          <cell r="D6" t="str">
            <v>생명공학과</v>
          </cell>
          <cell r="E6">
            <v>12</v>
          </cell>
          <cell r="F6">
            <v>32</v>
          </cell>
          <cell r="G6">
            <v>21</v>
          </cell>
        </row>
        <row r="7">
          <cell r="D7" t="str">
            <v>토목안전환경공학과</v>
          </cell>
          <cell r="E7">
            <v>53</v>
          </cell>
          <cell r="F7">
            <v>78</v>
          </cell>
          <cell r="G7">
            <v>25</v>
          </cell>
        </row>
        <row r="8">
          <cell r="D8" t="str">
            <v>건축학부-건축학전공(5년)</v>
          </cell>
          <cell r="E8">
            <v>9</v>
          </cell>
          <cell r="F8">
            <v>15</v>
          </cell>
          <cell r="G8">
            <v>6</v>
          </cell>
        </row>
        <row r="9">
          <cell r="D9" t="str">
            <v>건축학부-건축공학전공</v>
          </cell>
          <cell r="E9">
            <v>9</v>
          </cell>
          <cell r="F9">
            <v>17</v>
          </cell>
          <cell r="G9">
            <v>9</v>
          </cell>
        </row>
        <row r="10">
          <cell r="D10" t="str">
            <v>화학공학과</v>
          </cell>
          <cell r="E10">
            <v>18</v>
          </cell>
          <cell r="F10">
            <v>29</v>
          </cell>
          <cell r="G10">
            <v>11</v>
          </cell>
        </row>
        <row r="11">
          <cell r="D11" t="str">
            <v>식품생물공학과</v>
          </cell>
          <cell r="E11">
            <v>16</v>
          </cell>
          <cell r="F11">
            <v>21</v>
          </cell>
          <cell r="G11">
            <v>5</v>
          </cell>
        </row>
        <row r="12">
          <cell r="D12" t="str">
            <v>컴퓨터웹정보공학과</v>
          </cell>
          <cell r="E12">
            <v>26</v>
          </cell>
          <cell r="F12">
            <v>45</v>
          </cell>
          <cell r="G12">
            <v>20</v>
          </cell>
        </row>
        <row r="13">
          <cell r="D13" t="str">
            <v>전기전자제어공학과</v>
          </cell>
          <cell r="E13">
            <v>69</v>
          </cell>
          <cell r="F13">
            <v>119</v>
          </cell>
          <cell r="G13">
            <v>50</v>
          </cell>
        </row>
        <row r="14">
          <cell r="D14" t="str">
            <v>디자인학과-발상과표현</v>
          </cell>
          <cell r="E14">
            <v>29</v>
          </cell>
          <cell r="F14">
            <v>40</v>
          </cell>
          <cell r="G14">
            <v>12</v>
          </cell>
        </row>
        <row r="15">
          <cell r="D15" t="str">
            <v>디자인학과-사고의전환</v>
          </cell>
          <cell r="E15">
            <v>15</v>
          </cell>
          <cell r="F15">
            <v>22</v>
          </cell>
          <cell r="G15">
            <v>7</v>
          </cell>
        </row>
        <row r="16">
          <cell r="D16" t="str">
            <v>기계공학과</v>
          </cell>
          <cell r="E16">
            <v>16</v>
          </cell>
          <cell r="F16">
            <v>34</v>
          </cell>
          <cell r="G16">
            <v>19</v>
          </cell>
        </row>
        <row r="17">
          <cell r="D17" t="str">
            <v>조경학과</v>
          </cell>
          <cell r="E17">
            <v>22</v>
          </cell>
          <cell r="F17">
            <v>44</v>
          </cell>
          <cell r="G17">
            <v>22</v>
          </cell>
        </row>
        <row r="18">
          <cell r="D18" t="str">
            <v>의류산업학과</v>
          </cell>
          <cell r="E18">
            <v>10</v>
          </cell>
          <cell r="F18">
            <v>19</v>
          </cell>
          <cell r="G18">
            <v>9</v>
          </cell>
        </row>
        <row r="19">
          <cell r="D19" t="str">
            <v>영양조리과학과</v>
          </cell>
          <cell r="E19">
            <v>10</v>
          </cell>
          <cell r="F19">
            <v>19</v>
          </cell>
          <cell r="G19">
            <v>9</v>
          </cell>
        </row>
        <row r="20">
          <cell r="D20" t="str">
            <v>아동가족복지학과</v>
          </cell>
          <cell r="E20">
            <v>10</v>
          </cell>
          <cell r="F20">
            <v>14</v>
          </cell>
          <cell r="G20">
            <v>4</v>
          </cell>
        </row>
        <row r="21">
          <cell r="D21" t="str">
            <v>응용수학과</v>
          </cell>
          <cell r="E21">
            <v>12</v>
          </cell>
          <cell r="F21">
            <v>22</v>
          </cell>
          <cell r="G21">
            <v>10</v>
          </cell>
        </row>
        <row r="22">
          <cell r="D22" t="str">
            <v>스포츠과학과</v>
          </cell>
          <cell r="E22">
            <v>6</v>
          </cell>
          <cell r="F22">
            <v>9</v>
          </cell>
          <cell r="G22">
            <v>3</v>
          </cell>
        </row>
        <row r="23">
          <cell r="D23" t="str">
            <v>경영학과</v>
          </cell>
          <cell r="E23">
            <v>23</v>
          </cell>
          <cell r="F23">
            <v>51</v>
          </cell>
          <cell r="G23">
            <v>28</v>
          </cell>
        </row>
        <row r="24">
          <cell r="D24" t="str">
            <v>행정학과</v>
          </cell>
          <cell r="E24">
            <v>17</v>
          </cell>
          <cell r="F24">
            <v>36</v>
          </cell>
          <cell r="G24">
            <v>21</v>
          </cell>
        </row>
        <row r="25">
          <cell r="D25" t="str">
            <v>법학과</v>
          </cell>
          <cell r="E25">
            <v>22</v>
          </cell>
          <cell r="F25">
            <v>40</v>
          </cell>
          <cell r="G25">
            <v>18</v>
          </cell>
        </row>
        <row r="26">
          <cell r="D26" t="str">
            <v>영어학과</v>
          </cell>
          <cell r="E26">
            <v>15</v>
          </cell>
          <cell r="F26">
            <v>30</v>
          </cell>
          <cell r="G26">
            <v>15</v>
          </cell>
        </row>
        <row r="27">
          <cell r="D27" t="str">
            <v>미디어문예창작학과</v>
          </cell>
          <cell r="E27">
            <v>10</v>
          </cell>
          <cell r="F27">
            <v>17</v>
          </cell>
          <cell r="G27">
            <v>8</v>
          </cell>
        </row>
        <row r="28">
          <cell r="D28" t="str">
            <v>토목안전환경공학과(야)</v>
          </cell>
          <cell r="E28">
            <v>39</v>
          </cell>
          <cell r="F28">
            <v>58</v>
          </cell>
          <cell r="G28">
            <v>20</v>
          </cell>
        </row>
        <row r="29">
          <cell r="D29" t="str">
            <v>화학공학과(야)</v>
          </cell>
          <cell r="E29">
            <v>11</v>
          </cell>
          <cell r="F29">
            <v>19</v>
          </cell>
          <cell r="G29">
            <v>8</v>
          </cell>
        </row>
        <row r="30">
          <cell r="D30" t="str">
            <v>식품생물공학과(야)</v>
          </cell>
          <cell r="E30">
            <v>15</v>
          </cell>
          <cell r="F30">
            <v>21</v>
          </cell>
          <cell r="G30">
            <v>7</v>
          </cell>
        </row>
        <row r="31">
          <cell r="D31" t="str">
            <v>전기전자제어공학과(야)</v>
          </cell>
          <cell r="E31">
            <v>11</v>
          </cell>
          <cell r="F31">
            <v>18</v>
          </cell>
          <cell r="G31">
            <v>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8"/>
  <sheetViews>
    <sheetView showGridLines="0" showZeros="0" zoomScaleNormal="100" workbookViewId="0">
      <selection activeCell="I24" sqref="I24"/>
    </sheetView>
  </sheetViews>
  <sheetFormatPr defaultColWidth="9" defaultRowHeight="12"/>
  <cols>
    <col min="1" max="1" width="10.5" style="1" bestFit="1" customWidth="1"/>
    <col min="2" max="2" width="20" style="1" bestFit="1" customWidth="1"/>
    <col min="3" max="3" width="6" style="2" hidden="1" customWidth="1"/>
    <col min="4" max="4" width="7.875" style="2" customWidth="1"/>
    <col min="5" max="6" width="7.375" style="2" customWidth="1"/>
    <col min="7" max="7" width="7.75" style="2" customWidth="1"/>
    <col min="8" max="8" width="9" style="2" customWidth="1"/>
    <col min="9" max="9" width="7.25" style="2" customWidth="1"/>
    <col min="10" max="10" width="9.375" style="2" customWidth="1"/>
    <col min="11" max="16384" width="9" style="1"/>
  </cols>
  <sheetData>
    <row r="2" spans="1:10" ht="24">
      <c r="A2" s="214" t="s">
        <v>79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9.9499999999999993" customHeight="1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ht="6" customHeight="1" thickBot="1"/>
    <row r="5" spans="1:10" ht="36.75" thickBot="1">
      <c r="A5" s="25" t="s">
        <v>77</v>
      </c>
      <c r="B5" s="26" t="s">
        <v>78</v>
      </c>
      <c r="C5" s="26"/>
      <c r="D5" s="26" t="s">
        <v>29</v>
      </c>
      <c r="E5" s="26" t="s">
        <v>30</v>
      </c>
      <c r="F5" s="26" t="s">
        <v>67</v>
      </c>
      <c r="G5" s="26" t="s">
        <v>70</v>
      </c>
      <c r="H5" s="26" t="s">
        <v>68</v>
      </c>
      <c r="I5" s="26" t="s">
        <v>69</v>
      </c>
      <c r="J5" s="27" t="s">
        <v>71</v>
      </c>
    </row>
    <row r="6" spans="1:10" ht="23.1" customHeight="1" thickTop="1">
      <c r="A6" s="220" t="s">
        <v>31</v>
      </c>
      <c r="B6" s="19" t="s">
        <v>46</v>
      </c>
      <c r="C6" s="20" t="s">
        <v>0</v>
      </c>
      <c r="D6" s="21">
        <v>31</v>
      </c>
      <c r="E6" s="21">
        <v>277</v>
      </c>
      <c r="F6" s="22">
        <v>8.9</v>
      </c>
      <c r="G6" s="21">
        <v>28</v>
      </c>
      <c r="H6" s="23">
        <v>3.6717857142857149</v>
      </c>
      <c r="I6" s="23">
        <v>0.3772366969293981</v>
      </c>
      <c r="J6" s="24">
        <v>32</v>
      </c>
    </row>
    <row r="7" spans="1:10" ht="23.1" customHeight="1">
      <c r="A7" s="221"/>
      <c r="B7" s="6" t="s">
        <v>47</v>
      </c>
      <c r="C7" s="7" t="s">
        <v>7</v>
      </c>
      <c r="D7" s="8">
        <v>40</v>
      </c>
      <c r="E7" s="8">
        <v>397</v>
      </c>
      <c r="F7" s="9">
        <v>9.9</v>
      </c>
      <c r="G7" s="8">
        <v>39</v>
      </c>
      <c r="H7" s="10">
        <v>3.7499999999999991</v>
      </c>
      <c r="I7" s="10">
        <v>0.23399539771937264</v>
      </c>
      <c r="J7" s="14">
        <v>28</v>
      </c>
    </row>
    <row r="8" spans="1:10" ht="23.1" customHeight="1">
      <c r="A8" s="221"/>
      <c r="B8" s="6" t="s">
        <v>48</v>
      </c>
      <c r="C8" s="7" t="s">
        <v>6</v>
      </c>
      <c r="D8" s="8">
        <v>22</v>
      </c>
      <c r="E8" s="8">
        <v>149</v>
      </c>
      <c r="F8" s="9">
        <v>6.8</v>
      </c>
      <c r="G8" s="8">
        <v>20</v>
      </c>
      <c r="H8" s="10">
        <v>3.7915000000000014</v>
      </c>
      <c r="I8" s="10">
        <v>0.38024038449379988</v>
      </c>
      <c r="J8" s="14">
        <v>14</v>
      </c>
    </row>
    <row r="9" spans="1:10" ht="23.1" customHeight="1">
      <c r="A9" s="221"/>
      <c r="B9" s="6" t="s">
        <v>32</v>
      </c>
      <c r="C9" s="7" t="s">
        <v>11</v>
      </c>
      <c r="D9" s="8">
        <v>13</v>
      </c>
      <c r="E9" s="8">
        <v>82</v>
      </c>
      <c r="F9" s="9">
        <v>6.3</v>
      </c>
      <c r="G9" s="8">
        <v>13</v>
      </c>
      <c r="H9" s="10">
        <v>4.3176923076923073</v>
      </c>
      <c r="I9" s="10">
        <v>0.58499380465035344</v>
      </c>
      <c r="J9" s="14">
        <v>14</v>
      </c>
    </row>
    <row r="10" spans="1:10" ht="23.1" customHeight="1" thickBot="1">
      <c r="A10" s="222"/>
      <c r="B10" s="35" t="s">
        <v>49</v>
      </c>
      <c r="C10" s="36" t="s">
        <v>3</v>
      </c>
      <c r="D10" s="37">
        <v>13</v>
      </c>
      <c r="E10" s="37">
        <v>126</v>
      </c>
      <c r="F10" s="38">
        <v>9.6999999999999993</v>
      </c>
      <c r="G10" s="37">
        <v>13</v>
      </c>
      <c r="H10" s="39">
        <v>2.61</v>
      </c>
      <c r="I10" s="39">
        <v>0.35220186519403207</v>
      </c>
      <c r="J10" s="40">
        <v>17</v>
      </c>
    </row>
    <row r="11" spans="1:10" ht="23.1" customHeight="1">
      <c r="A11" s="223" t="s">
        <v>64</v>
      </c>
      <c r="B11" s="41" t="s">
        <v>50</v>
      </c>
      <c r="C11" s="42" t="s">
        <v>14</v>
      </c>
      <c r="D11" s="43">
        <v>56</v>
      </c>
      <c r="E11" s="43">
        <v>393</v>
      </c>
      <c r="F11" s="44">
        <v>7</v>
      </c>
      <c r="G11" s="43">
        <v>53</v>
      </c>
      <c r="H11" s="45">
        <v>3.9443396226415102</v>
      </c>
      <c r="I11" s="45">
        <v>0.31580689964598174</v>
      </c>
      <c r="J11" s="46">
        <v>58</v>
      </c>
    </row>
    <row r="12" spans="1:10" ht="23.1" customHeight="1">
      <c r="A12" s="221"/>
      <c r="B12" s="6" t="s">
        <v>63</v>
      </c>
      <c r="C12" s="7" t="s">
        <v>12</v>
      </c>
      <c r="D12" s="8">
        <v>9</v>
      </c>
      <c r="E12" s="8">
        <v>188</v>
      </c>
      <c r="F12" s="9">
        <v>20.9</v>
      </c>
      <c r="G12" s="8">
        <v>8</v>
      </c>
      <c r="H12" s="10">
        <v>3.0750000000000002</v>
      </c>
      <c r="I12" s="10">
        <v>0.27645071893558248</v>
      </c>
      <c r="J12" s="14">
        <v>11</v>
      </c>
    </row>
    <row r="13" spans="1:10" ht="23.1" customHeight="1">
      <c r="A13" s="221"/>
      <c r="B13" s="6" t="s">
        <v>51</v>
      </c>
      <c r="C13" s="7" t="s">
        <v>24</v>
      </c>
      <c r="D13" s="8">
        <v>9</v>
      </c>
      <c r="E13" s="8">
        <v>209</v>
      </c>
      <c r="F13" s="9">
        <v>23.2</v>
      </c>
      <c r="G13" s="8">
        <v>7</v>
      </c>
      <c r="H13" s="10">
        <v>3.3657142857142861</v>
      </c>
      <c r="I13" s="10">
        <v>0.16543079199101865</v>
      </c>
      <c r="J13" s="14">
        <v>9</v>
      </c>
    </row>
    <row r="14" spans="1:10" ht="23.1" customHeight="1">
      <c r="A14" s="221"/>
      <c r="B14" s="6" t="s">
        <v>52</v>
      </c>
      <c r="C14" s="7" t="s">
        <v>22</v>
      </c>
      <c r="D14" s="8">
        <v>20</v>
      </c>
      <c r="E14" s="8">
        <v>181</v>
      </c>
      <c r="F14" s="9">
        <v>9.1</v>
      </c>
      <c r="G14" s="8">
        <v>18</v>
      </c>
      <c r="H14" s="10">
        <v>2.7622222222222228</v>
      </c>
      <c r="I14" s="10">
        <v>0.28444010413354281</v>
      </c>
      <c r="J14" s="14">
        <v>33</v>
      </c>
    </row>
    <row r="15" spans="1:10" ht="23.1" customHeight="1">
      <c r="A15" s="221"/>
      <c r="B15" s="6" t="s">
        <v>33</v>
      </c>
      <c r="C15" s="7" t="s">
        <v>25</v>
      </c>
      <c r="D15" s="8">
        <v>20</v>
      </c>
      <c r="E15" s="8">
        <v>175</v>
      </c>
      <c r="F15" s="9">
        <v>8.8000000000000007</v>
      </c>
      <c r="G15" s="8">
        <v>20</v>
      </c>
      <c r="H15" s="10">
        <v>3.129</v>
      </c>
      <c r="I15" s="10">
        <v>0.2730183144039991</v>
      </c>
      <c r="J15" s="14">
        <v>29</v>
      </c>
    </row>
    <row r="16" spans="1:10" ht="23.1" customHeight="1">
      <c r="A16" s="221"/>
      <c r="B16" s="6" t="s">
        <v>53</v>
      </c>
      <c r="C16" s="7" t="s">
        <v>15</v>
      </c>
      <c r="D16" s="8">
        <v>29</v>
      </c>
      <c r="E16" s="8">
        <v>244</v>
      </c>
      <c r="F16" s="9">
        <v>8.4</v>
      </c>
      <c r="G16" s="8">
        <v>27</v>
      </c>
      <c r="H16" s="10">
        <v>3.2751851851851854</v>
      </c>
      <c r="I16" s="10">
        <v>0.32606941285981006</v>
      </c>
      <c r="J16" s="14">
        <v>29</v>
      </c>
    </row>
    <row r="17" spans="1:10" ht="23.1" customHeight="1">
      <c r="A17" s="221"/>
      <c r="B17" s="6" t="s">
        <v>54</v>
      </c>
      <c r="C17" s="7" t="s">
        <v>23</v>
      </c>
      <c r="D17" s="8">
        <v>70</v>
      </c>
      <c r="E17" s="8">
        <v>522</v>
      </c>
      <c r="F17" s="9">
        <v>7.5</v>
      </c>
      <c r="G17" s="8">
        <v>59</v>
      </c>
      <c r="H17" s="10">
        <v>3.349661016949153</v>
      </c>
      <c r="I17" s="10">
        <v>0.35225167284584025</v>
      </c>
      <c r="J17" s="14">
        <v>93</v>
      </c>
    </row>
    <row r="18" spans="1:10" ht="23.1" customHeight="1">
      <c r="A18" s="221"/>
      <c r="B18" s="6" t="s">
        <v>55</v>
      </c>
      <c r="C18" s="7" t="s">
        <v>4</v>
      </c>
      <c r="D18" s="8">
        <v>18</v>
      </c>
      <c r="E18" s="8">
        <v>157</v>
      </c>
      <c r="F18" s="9">
        <v>8.6999999999999993</v>
      </c>
      <c r="G18" s="8">
        <v>15</v>
      </c>
      <c r="H18" s="10">
        <v>2.9766666666666666</v>
      </c>
      <c r="I18" s="10">
        <v>0.47215345904577288</v>
      </c>
      <c r="J18" s="14">
        <v>21</v>
      </c>
    </row>
    <row r="19" spans="1:10" ht="23.1" customHeight="1" thickBot="1">
      <c r="A19" s="224"/>
      <c r="B19" s="47" t="s">
        <v>39</v>
      </c>
      <c r="C19" s="48" t="s">
        <v>10</v>
      </c>
      <c r="D19" s="15">
        <v>16</v>
      </c>
      <c r="E19" s="15">
        <v>236</v>
      </c>
      <c r="F19" s="16">
        <v>14.8</v>
      </c>
      <c r="G19" s="15">
        <v>13</v>
      </c>
      <c r="H19" s="17">
        <v>2.8438461538461532</v>
      </c>
      <c r="I19" s="17">
        <v>0.2651135739651877</v>
      </c>
      <c r="J19" s="18">
        <v>36</v>
      </c>
    </row>
    <row r="20" spans="1:10" ht="23.1" customHeight="1">
      <c r="A20" s="220" t="s">
        <v>83</v>
      </c>
      <c r="B20" s="19" t="s">
        <v>34</v>
      </c>
      <c r="C20" s="20" t="s">
        <v>8</v>
      </c>
      <c r="D20" s="21">
        <v>27</v>
      </c>
      <c r="E20" s="21">
        <v>219</v>
      </c>
      <c r="F20" s="22">
        <v>8.1</v>
      </c>
      <c r="G20" s="21">
        <v>26</v>
      </c>
      <c r="H20" s="23">
        <v>3.3334615384615378</v>
      </c>
      <c r="I20" s="23">
        <v>0.29194233239423512</v>
      </c>
      <c r="J20" s="24">
        <v>26</v>
      </c>
    </row>
    <row r="21" spans="1:10" ht="23.1" customHeight="1">
      <c r="A21" s="221"/>
      <c r="B21" s="6" t="s">
        <v>35</v>
      </c>
      <c r="C21" s="7" t="s">
        <v>9</v>
      </c>
      <c r="D21" s="8">
        <v>12</v>
      </c>
      <c r="E21" s="8">
        <v>171</v>
      </c>
      <c r="F21" s="9">
        <v>14.3</v>
      </c>
      <c r="G21" s="8">
        <v>12</v>
      </c>
      <c r="H21" s="10">
        <v>3.4858333333333333</v>
      </c>
      <c r="I21" s="10">
        <v>0.48004267750088936</v>
      </c>
      <c r="J21" s="14">
        <v>14</v>
      </c>
    </row>
    <row r="22" spans="1:10" ht="23.1" customHeight="1">
      <c r="A22" s="221"/>
      <c r="B22" s="6" t="s">
        <v>36</v>
      </c>
      <c r="C22" s="7" t="s">
        <v>5</v>
      </c>
      <c r="D22" s="8">
        <v>12</v>
      </c>
      <c r="E22" s="8">
        <v>151</v>
      </c>
      <c r="F22" s="9">
        <v>12.6</v>
      </c>
      <c r="G22" s="8">
        <v>12</v>
      </c>
      <c r="H22" s="10">
        <v>3.1083333333333338</v>
      </c>
      <c r="I22" s="10">
        <v>0.23992475672361716</v>
      </c>
      <c r="J22" s="14">
        <v>7</v>
      </c>
    </row>
    <row r="23" spans="1:10" ht="23.1" customHeight="1">
      <c r="A23" s="221"/>
      <c r="B23" s="6" t="s">
        <v>37</v>
      </c>
      <c r="C23" s="7" t="s">
        <v>13</v>
      </c>
      <c r="D23" s="12">
        <v>12</v>
      </c>
      <c r="E23" s="8">
        <v>129</v>
      </c>
      <c r="F23" s="9">
        <v>10.8</v>
      </c>
      <c r="G23" s="8">
        <v>11</v>
      </c>
      <c r="H23" s="10">
        <v>2.9709090909090903</v>
      </c>
      <c r="I23" s="10">
        <v>0.38629839021279505</v>
      </c>
      <c r="J23" s="14">
        <v>18</v>
      </c>
    </row>
    <row r="24" spans="1:10" ht="23.1" customHeight="1">
      <c r="A24" s="221"/>
      <c r="B24" s="6" t="s">
        <v>38</v>
      </c>
      <c r="C24" s="7" t="s">
        <v>27</v>
      </c>
      <c r="D24" s="12">
        <v>12</v>
      </c>
      <c r="E24" s="8">
        <v>110</v>
      </c>
      <c r="F24" s="9">
        <v>9.1999999999999993</v>
      </c>
      <c r="G24" s="8">
        <v>11</v>
      </c>
      <c r="H24" s="10">
        <v>3.0045454545454544</v>
      </c>
      <c r="I24" s="10">
        <v>0.41341952358269374</v>
      </c>
      <c r="J24" s="14">
        <v>18</v>
      </c>
    </row>
    <row r="25" spans="1:10" ht="23.1" customHeight="1" thickBot="1">
      <c r="A25" s="222"/>
      <c r="B25" s="35" t="s">
        <v>56</v>
      </c>
      <c r="C25" s="36" t="s">
        <v>28</v>
      </c>
      <c r="D25" s="37">
        <v>10</v>
      </c>
      <c r="E25" s="37">
        <v>111</v>
      </c>
      <c r="F25" s="38">
        <v>11.1</v>
      </c>
      <c r="G25" s="37">
        <v>10</v>
      </c>
      <c r="H25" s="39">
        <v>3.2630000000000003</v>
      </c>
      <c r="I25" s="39">
        <v>0.58388440636824557</v>
      </c>
      <c r="J25" s="40">
        <v>2</v>
      </c>
    </row>
    <row r="26" spans="1:10" ht="23.1" customHeight="1">
      <c r="A26" s="223" t="s">
        <v>40</v>
      </c>
      <c r="B26" s="41" t="s">
        <v>41</v>
      </c>
      <c r="C26" s="42" t="s">
        <v>1</v>
      </c>
      <c r="D26" s="43">
        <v>24</v>
      </c>
      <c r="E26" s="43">
        <v>253</v>
      </c>
      <c r="F26" s="44">
        <v>10.5</v>
      </c>
      <c r="G26" s="43">
        <v>20</v>
      </c>
      <c r="H26" s="45">
        <v>2.2789999999999999</v>
      </c>
      <c r="I26" s="45">
        <v>0.34401889482992154</v>
      </c>
      <c r="J26" s="46">
        <v>41</v>
      </c>
    </row>
    <row r="27" spans="1:10" ht="23.1" customHeight="1">
      <c r="A27" s="221"/>
      <c r="B27" s="6" t="s">
        <v>42</v>
      </c>
      <c r="C27" s="7" t="s">
        <v>2</v>
      </c>
      <c r="D27" s="8">
        <v>16</v>
      </c>
      <c r="E27" s="8">
        <v>173</v>
      </c>
      <c r="F27" s="9">
        <v>10.8</v>
      </c>
      <c r="G27" s="8">
        <v>14</v>
      </c>
      <c r="H27" s="10">
        <v>2.132857142857143</v>
      </c>
      <c r="I27" s="10">
        <v>0.30377220251433196</v>
      </c>
      <c r="J27" s="14">
        <v>28</v>
      </c>
    </row>
    <row r="28" spans="1:10" ht="23.1" customHeight="1">
      <c r="A28" s="221"/>
      <c r="B28" s="6" t="s">
        <v>57</v>
      </c>
      <c r="C28" s="7" t="s">
        <v>18</v>
      </c>
      <c r="D28" s="8">
        <v>25</v>
      </c>
      <c r="E28" s="8">
        <v>196</v>
      </c>
      <c r="F28" s="9">
        <v>7.8</v>
      </c>
      <c r="G28" s="8">
        <v>23</v>
      </c>
      <c r="H28" s="10">
        <v>2.6634782608695651</v>
      </c>
      <c r="I28" s="10">
        <v>0.18855534755775571</v>
      </c>
      <c r="J28" s="14">
        <v>30</v>
      </c>
    </row>
    <row r="29" spans="1:10" ht="23.1" customHeight="1">
      <c r="A29" s="221"/>
      <c r="B29" s="6" t="s">
        <v>43</v>
      </c>
      <c r="C29" s="7" t="s">
        <v>19</v>
      </c>
      <c r="D29" s="8">
        <v>16</v>
      </c>
      <c r="E29" s="8">
        <v>149</v>
      </c>
      <c r="F29" s="9">
        <v>9.3000000000000007</v>
      </c>
      <c r="G29" s="8">
        <v>15</v>
      </c>
      <c r="H29" s="10">
        <v>2.6019999999999999</v>
      </c>
      <c r="I29" s="10">
        <v>0.30919680895291751</v>
      </c>
      <c r="J29" s="14">
        <v>21</v>
      </c>
    </row>
    <row r="30" spans="1:10" ht="23.1" customHeight="1" thickBot="1">
      <c r="A30" s="224"/>
      <c r="B30" s="47" t="s">
        <v>44</v>
      </c>
      <c r="C30" s="48" t="s">
        <v>21</v>
      </c>
      <c r="D30" s="15">
        <v>12</v>
      </c>
      <c r="E30" s="15">
        <v>151</v>
      </c>
      <c r="F30" s="16">
        <v>12.6</v>
      </c>
      <c r="G30" s="15">
        <v>11</v>
      </c>
      <c r="H30" s="17">
        <v>2.5290909090909093</v>
      </c>
      <c r="I30" s="17">
        <v>0.30991067761400631</v>
      </c>
      <c r="J30" s="18">
        <v>18</v>
      </c>
    </row>
    <row r="31" spans="1:10" ht="23.1" customHeight="1">
      <c r="A31" s="215" t="s">
        <v>65</v>
      </c>
      <c r="B31" s="50" t="s">
        <v>58</v>
      </c>
      <c r="C31" s="51" t="s">
        <v>17</v>
      </c>
      <c r="D31" s="52">
        <v>40</v>
      </c>
      <c r="E31" s="52">
        <v>150</v>
      </c>
      <c r="F31" s="53">
        <v>3.8</v>
      </c>
      <c r="G31" s="52">
        <v>35</v>
      </c>
      <c r="H31" s="54">
        <v>5.3814285714285717</v>
      </c>
      <c r="I31" s="54">
        <v>0.74718956423250171</v>
      </c>
      <c r="J31" s="55">
        <v>10</v>
      </c>
    </row>
    <row r="32" spans="1:10" ht="23.1" customHeight="1">
      <c r="A32" s="216"/>
      <c r="B32" s="29" t="s">
        <v>59</v>
      </c>
      <c r="C32" s="30" t="s">
        <v>26</v>
      </c>
      <c r="D32" s="31">
        <v>11</v>
      </c>
      <c r="E32" s="31">
        <v>72</v>
      </c>
      <c r="F32" s="32">
        <v>6.5</v>
      </c>
      <c r="G32" s="31">
        <v>10</v>
      </c>
      <c r="H32" s="33">
        <v>4.173</v>
      </c>
      <c r="I32" s="33">
        <v>0.12969579792730337</v>
      </c>
      <c r="J32" s="34">
        <v>3</v>
      </c>
    </row>
    <row r="33" spans="1:10" ht="23.1" customHeight="1">
      <c r="A33" s="216"/>
      <c r="B33" s="29" t="s">
        <v>60</v>
      </c>
      <c r="C33" s="30" t="s">
        <v>16</v>
      </c>
      <c r="D33" s="31">
        <v>16</v>
      </c>
      <c r="E33" s="31">
        <v>95</v>
      </c>
      <c r="F33" s="32">
        <v>5.9</v>
      </c>
      <c r="G33" s="31">
        <v>16</v>
      </c>
      <c r="H33" s="33">
        <v>4.6256250000000003</v>
      </c>
      <c r="I33" s="33">
        <v>0.24428387047654487</v>
      </c>
      <c r="J33" s="34">
        <v>4</v>
      </c>
    </row>
    <row r="34" spans="1:10" ht="23.1" customHeight="1" thickBot="1">
      <c r="A34" s="217"/>
      <c r="B34" s="56" t="s">
        <v>61</v>
      </c>
      <c r="C34" s="57" t="s">
        <v>20</v>
      </c>
      <c r="D34" s="58">
        <v>13</v>
      </c>
      <c r="E34" s="58">
        <v>79</v>
      </c>
      <c r="F34" s="59">
        <v>6.1</v>
      </c>
      <c r="G34" s="58">
        <v>13</v>
      </c>
      <c r="H34" s="60">
        <v>4.356923076923076</v>
      </c>
      <c r="I34" s="60">
        <v>0.38101856638357728</v>
      </c>
      <c r="J34" s="61">
        <v>1</v>
      </c>
    </row>
    <row r="35" spans="1:10" ht="23.1" customHeight="1" thickBot="1">
      <c r="A35" s="218" t="s">
        <v>45</v>
      </c>
      <c r="B35" s="219"/>
      <c r="C35" s="49" t="s">
        <v>76</v>
      </c>
      <c r="D35" s="62">
        <v>624</v>
      </c>
      <c r="E35" s="62">
        <v>5545</v>
      </c>
      <c r="F35" s="63">
        <v>8.9</v>
      </c>
      <c r="G35" s="62">
        <v>572</v>
      </c>
      <c r="H35" s="64">
        <v>3.4625524475524454</v>
      </c>
      <c r="I35" s="64">
        <v>0.83885940025913253</v>
      </c>
      <c r="J35" s="65"/>
    </row>
    <row r="36" spans="1:10" ht="9.9499999999999993" customHeight="1"/>
    <row r="37" spans="1:10" ht="17.100000000000001" customHeight="1">
      <c r="A37" s="4"/>
    </row>
    <row r="38" spans="1:10">
      <c r="A38" s="4"/>
    </row>
  </sheetData>
  <mergeCells count="7">
    <mergeCell ref="A2:J2"/>
    <mergeCell ref="A31:A34"/>
    <mergeCell ref="A35:B35"/>
    <mergeCell ref="A6:A10"/>
    <mergeCell ref="A11:A19"/>
    <mergeCell ref="A20:A25"/>
    <mergeCell ref="A26:A30"/>
  </mergeCells>
  <phoneticPr fontId="1" type="noConversion"/>
  <printOptions horizontalCentered="1"/>
  <pageMargins left="0.43307086614173229" right="0.15748031496062992" top="0.74803149606299213" bottom="0.43307086614173229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R39"/>
  <sheetViews>
    <sheetView tabSelected="1" zoomScaleNormal="100" workbookViewId="0">
      <selection activeCell="N19" sqref="N19"/>
    </sheetView>
  </sheetViews>
  <sheetFormatPr defaultRowHeight="16.5"/>
  <cols>
    <col min="1" max="1" width="6.5" bestFit="1" customWidth="1"/>
    <col min="2" max="2" width="20" bestFit="1" customWidth="1"/>
    <col min="3" max="3" width="7.125" hidden="1" customWidth="1"/>
    <col min="4" max="4" width="4.75" bestFit="1" customWidth="1"/>
    <col min="5" max="5" width="6.625" bestFit="1" customWidth="1"/>
    <col min="6" max="6" width="6" bestFit="1" customWidth="1"/>
    <col min="7" max="7" width="4.5" bestFit="1" customWidth="1"/>
    <col min="8" max="9" width="5" bestFit="1" customWidth="1"/>
    <col min="10" max="15" width="5.875" bestFit="1" customWidth="1"/>
    <col min="16" max="16" width="6.75" bestFit="1" customWidth="1"/>
    <col min="17" max="17" width="5.875" bestFit="1" customWidth="1"/>
    <col min="18" max="18" width="7.5" bestFit="1" customWidth="1"/>
  </cols>
  <sheetData>
    <row r="2" spans="1:18" ht="31.5">
      <c r="A2" s="228" t="s">
        <v>110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</row>
    <row r="3" spans="1:18" ht="17.25" thickBot="1">
      <c r="D3" s="229"/>
      <c r="E3" s="229"/>
      <c r="F3" s="229"/>
      <c r="G3" s="229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8">
      <c r="A4" s="230" t="s">
        <v>111</v>
      </c>
      <c r="B4" s="233" t="s">
        <v>112</v>
      </c>
      <c r="C4" s="98"/>
      <c r="D4" s="236" t="s">
        <v>113</v>
      </c>
      <c r="E4" s="236" t="s">
        <v>114</v>
      </c>
      <c r="F4" s="237" t="s">
        <v>115</v>
      </c>
      <c r="G4" s="240" t="s">
        <v>116</v>
      </c>
      <c r="H4" s="230" t="s">
        <v>117</v>
      </c>
      <c r="I4" s="243"/>
      <c r="J4" s="245" t="s">
        <v>118</v>
      </c>
      <c r="K4" s="233"/>
      <c r="L4" s="233"/>
      <c r="M4" s="233"/>
      <c r="N4" s="233"/>
      <c r="O4" s="243"/>
      <c r="P4" s="246" t="s">
        <v>119</v>
      </c>
      <c r="Q4" s="243"/>
      <c r="R4" s="248" t="s">
        <v>120</v>
      </c>
    </row>
    <row r="5" spans="1:18">
      <c r="A5" s="231"/>
      <c r="B5" s="234"/>
      <c r="C5" s="99"/>
      <c r="D5" s="234"/>
      <c r="E5" s="234"/>
      <c r="F5" s="238"/>
      <c r="G5" s="241"/>
      <c r="H5" s="231"/>
      <c r="I5" s="244"/>
      <c r="J5" s="231" t="s">
        <v>121</v>
      </c>
      <c r="K5" s="234"/>
      <c r="L5" s="234" t="s">
        <v>122</v>
      </c>
      <c r="M5" s="234"/>
      <c r="N5" s="234" t="s">
        <v>123</v>
      </c>
      <c r="O5" s="244"/>
      <c r="P5" s="247"/>
      <c r="Q5" s="244"/>
      <c r="R5" s="249"/>
    </row>
    <row r="6" spans="1:18" ht="24.75" thickBot="1">
      <c r="A6" s="232"/>
      <c r="B6" s="235"/>
      <c r="C6" s="100"/>
      <c r="D6" s="235"/>
      <c r="E6" s="235"/>
      <c r="F6" s="239"/>
      <c r="G6" s="242"/>
      <c r="H6" s="101" t="s">
        <v>124</v>
      </c>
      <c r="I6" s="102" t="s">
        <v>125</v>
      </c>
      <c r="J6" s="101" t="s">
        <v>124</v>
      </c>
      <c r="K6" s="103" t="s">
        <v>125</v>
      </c>
      <c r="L6" s="100" t="s">
        <v>124</v>
      </c>
      <c r="M6" s="103" t="s">
        <v>125</v>
      </c>
      <c r="N6" s="100" t="s">
        <v>124</v>
      </c>
      <c r="O6" s="102" t="s">
        <v>125</v>
      </c>
      <c r="P6" s="104" t="s">
        <v>124</v>
      </c>
      <c r="Q6" s="102" t="s">
        <v>125</v>
      </c>
      <c r="R6" s="250"/>
    </row>
    <row r="7" spans="1:18" ht="24.95" customHeight="1" thickTop="1">
      <c r="A7" s="225" t="s">
        <v>126</v>
      </c>
      <c r="B7" s="105" t="s">
        <v>46</v>
      </c>
      <c r="C7" s="105" t="s">
        <v>0</v>
      </c>
      <c r="D7" s="105">
        <v>27</v>
      </c>
      <c r="E7" s="105">
        <v>193</v>
      </c>
      <c r="F7" s="106">
        <f t="shared" ref="F7:F37" si="0">ROUND((E7/D7),1)</f>
        <v>7.1</v>
      </c>
      <c r="G7" s="107">
        <v>27</v>
      </c>
      <c r="H7" s="108">
        <f>VLOOKUP($C7,[2]학생부성적!$A$5:$D$36,3,FALSE)</f>
        <v>4.1015384615384622</v>
      </c>
      <c r="I7" s="109">
        <f>VLOOKUP($C7,[2]학생부성적!$A$5:$D$36,4,FALSE)</f>
        <v>0.71792806746857907</v>
      </c>
      <c r="J7" s="108">
        <f>VLOOKUP($C7,[2]대학수학능력시험성적!$A$2:$J$32,3,FALSE)</f>
        <v>74.222222222222229</v>
      </c>
      <c r="K7" s="110">
        <f>VLOOKUP($C7,[2]대학수학능력시험성적!$A$2:$J$32,4,FALSE)</f>
        <v>13.331481352862795</v>
      </c>
      <c r="L7" s="110">
        <f>VLOOKUP($C7,[2]대학수학능력시험성적!$A$2:$J$32,5,FALSE)</f>
        <v>67.407407407407405</v>
      </c>
      <c r="M7" s="110">
        <f>VLOOKUP($C7,[2]대학수학능력시험성적!$A$2:$J$32,6,FALSE)</f>
        <v>10.450090409884497</v>
      </c>
      <c r="N7" s="110">
        <f>VLOOKUP($C7,[2]대학수학능력시험성적!$A$2:$J$32,7,FALSE)</f>
        <v>75.592592592592595</v>
      </c>
      <c r="O7" s="109">
        <f>VLOOKUP($C7,[2]대학수학능력시험성적!$A$2:$J$32,8,FALSE)</f>
        <v>12.594117554722418</v>
      </c>
      <c r="P7" s="111">
        <f>VLOOKUP($C7,[2]대학수학능력시험성적!$A$2:$J$32,9,FALSE)</f>
        <v>796.09666666666681</v>
      </c>
      <c r="Q7" s="109">
        <f>VLOOKUP($C7,[2]대학수학능력시험성적!$A$2:$J$32,10,FALSE)</f>
        <v>17.563737474520067</v>
      </c>
      <c r="R7" s="112">
        <f>VLOOKUP(B7,[2]Sheet1!$D$2:$G$31,4,FALSE)</f>
        <v>24</v>
      </c>
    </row>
    <row r="8" spans="1:18" ht="24.95" customHeight="1">
      <c r="A8" s="226"/>
      <c r="B8" s="113" t="s">
        <v>47</v>
      </c>
      <c r="C8" s="113" t="s">
        <v>7</v>
      </c>
      <c r="D8" s="113">
        <v>31</v>
      </c>
      <c r="E8" s="113">
        <v>153</v>
      </c>
      <c r="F8" s="114">
        <f t="shared" si="0"/>
        <v>4.9000000000000004</v>
      </c>
      <c r="G8" s="115">
        <v>28</v>
      </c>
      <c r="H8" s="116">
        <f>VLOOKUP($C8,[2]학생부성적!$A$5:$D$36,3,FALSE)</f>
        <v>4.0021428571428563</v>
      </c>
      <c r="I8" s="117">
        <f>VLOOKUP($C8,[2]학생부성적!$A$5:$D$36,4,FALSE)</f>
        <v>0.52232554943430276</v>
      </c>
      <c r="J8" s="116">
        <f>VLOOKUP($C8,[2]대학수학능력시험성적!$A$2:$J$32,3,FALSE)</f>
        <v>69.785714285714292</v>
      </c>
      <c r="K8" s="118">
        <f>VLOOKUP($C8,[2]대학수학능력시험성적!$A$2:$J$32,4,FALSE)</f>
        <v>11.117416011623844</v>
      </c>
      <c r="L8" s="118">
        <f>VLOOKUP($C8,[2]대학수학능력시험성적!$A$2:$J$32,5,FALSE)</f>
        <v>66.428571428571431</v>
      </c>
      <c r="M8" s="118">
        <f>VLOOKUP($C8,[2]대학수학능력시험성적!$A$2:$J$32,6,FALSE)</f>
        <v>12.245782280992481</v>
      </c>
      <c r="N8" s="118">
        <f>VLOOKUP($C8,[2]대학수학능력시험성적!$A$2:$J$32,7,FALSE)</f>
        <v>76.035714285714292</v>
      </c>
      <c r="O8" s="117">
        <f>VLOOKUP($C8,[2]대학수학능력시험성적!$A$2:$J$32,8,FALSE)</f>
        <v>13.829270569693685</v>
      </c>
      <c r="P8" s="119">
        <f>VLOOKUP($C8,[2]대학수학능력시험성적!$A$2:$J$32,9,FALSE)</f>
        <v>791.29714285714294</v>
      </c>
      <c r="Q8" s="117">
        <f>VLOOKUP($C8,[2]대학수학능력시험성적!$A$2:$J$32,10,FALSE)</f>
        <v>16.240500488658398</v>
      </c>
      <c r="R8" s="120">
        <f>VLOOKUP(B8,[2]Sheet1!$D$2:$G$31,4,FALSE)</f>
        <v>14</v>
      </c>
    </row>
    <row r="9" spans="1:18" ht="24.95" customHeight="1">
      <c r="A9" s="226"/>
      <c r="B9" s="113" t="s">
        <v>48</v>
      </c>
      <c r="C9" s="113" t="s">
        <v>6</v>
      </c>
      <c r="D9" s="113">
        <v>18</v>
      </c>
      <c r="E9" s="113">
        <v>92</v>
      </c>
      <c r="F9" s="114">
        <f t="shared" si="0"/>
        <v>5.0999999999999996</v>
      </c>
      <c r="G9" s="115">
        <v>18</v>
      </c>
      <c r="H9" s="116">
        <f>VLOOKUP($C9,[2]학생부성적!$A$5:$D$36,3,FALSE)</f>
        <v>4.017777777777777</v>
      </c>
      <c r="I9" s="117">
        <f>VLOOKUP($C9,[2]학생부성적!$A$5:$D$36,4,FALSE)</f>
        <v>0.65015003016872563</v>
      </c>
      <c r="J9" s="116">
        <f>VLOOKUP($C9,[2]대학수학능력시험성적!$A$2:$J$32,3,FALSE)</f>
        <v>71.222222222222229</v>
      </c>
      <c r="K9" s="118">
        <f>VLOOKUP($C9,[2]대학수학능력시험성적!$A$2:$J$32,4,FALSE)</f>
        <v>13.062055119720529</v>
      </c>
      <c r="L9" s="118">
        <f>VLOOKUP($C9,[2]대학수학능력시험성적!$A$2:$J$32,5,FALSE)</f>
        <v>69.333333333333329</v>
      </c>
      <c r="M9" s="118">
        <f>VLOOKUP($C9,[2]대학수학능력시험성적!$A$2:$J$32,6,FALSE)</f>
        <v>9.41629792788369</v>
      </c>
      <c r="N9" s="118">
        <f>VLOOKUP($C9,[2]대학수학능력시험성적!$A$2:$J$32,7,FALSE)</f>
        <v>69.555555555555557</v>
      </c>
      <c r="O9" s="117">
        <f>VLOOKUP($C9,[2]대학수학능력시험성적!$A$2:$J$32,8,FALSE)</f>
        <v>19.822047831818828</v>
      </c>
      <c r="P9" s="119">
        <f>VLOOKUP($C9,[2]대학수학능력시험성적!$A$2:$J$32,9,FALSE)</f>
        <v>788.13055555555547</v>
      </c>
      <c r="Q9" s="117">
        <f>VLOOKUP($C9,[2]대학수학능력시험성적!$A$2:$J$32,10,FALSE)</f>
        <v>12.054512973360838</v>
      </c>
      <c r="R9" s="120">
        <f>VLOOKUP(B9,[2]Sheet1!$D$2:$G$31,4,FALSE)</f>
        <v>12</v>
      </c>
    </row>
    <row r="10" spans="1:18" ht="24.95" customHeight="1">
      <c r="A10" s="226"/>
      <c r="B10" s="113" t="s">
        <v>32</v>
      </c>
      <c r="C10" s="113" t="s">
        <v>11</v>
      </c>
      <c r="D10" s="113">
        <v>10</v>
      </c>
      <c r="E10" s="113">
        <v>43</v>
      </c>
      <c r="F10" s="114">
        <f t="shared" si="0"/>
        <v>4.3</v>
      </c>
      <c r="G10" s="115">
        <v>10</v>
      </c>
      <c r="H10" s="116">
        <f>VLOOKUP($C10,[2]학생부성적!$A$5:$D$36,3,FALSE)</f>
        <v>4.0830000000000002</v>
      </c>
      <c r="I10" s="117">
        <f>VLOOKUP($C10,[2]학생부성적!$A$5:$D$36,4,FALSE)</f>
        <v>0.85045928767931012</v>
      </c>
      <c r="J10" s="116">
        <f>VLOOKUP($C10,[2]대학수학능력시험성적!$A$2:$J$32,3,FALSE)</f>
        <v>79</v>
      </c>
      <c r="K10" s="118">
        <f>VLOOKUP($C10,[2]대학수학능력시험성적!$A$2:$J$32,4,FALSE)</f>
        <v>7.3891812807644666</v>
      </c>
      <c r="L10" s="118">
        <f>VLOOKUP($C10,[2]대학수학능력시험성적!$A$2:$J$32,5,FALSE)</f>
        <v>62.6</v>
      </c>
      <c r="M10" s="118">
        <f>VLOOKUP($C10,[2]대학수학능력시험성적!$A$2:$J$32,6,FALSE)</f>
        <v>11.959933110180842</v>
      </c>
      <c r="N10" s="118">
        <f>VLOOKUP($C10,[2]대학수학능력시험성적!$A$2:$J$32,7,FALSE)</f>
        <v>74.5</v>
      </c>
      <c r="O10" s="117">
        <f>VLOOKUP($C10,[2]대학수학능력시험성적!$A$2:$J$32,8,FALSE)</f>
        <v>11.543396380615196</v>
      </c>
      <c r="P10" s="119">
        <f>VLOOKUP($C10,[2]대학수학능력시험성적!$A$2:$J$32,9,FALSE)</f>
        <v>796.69899999999996</v>
      </c>
      <c r="Q10" s="117">
        <f>VLOOKUP($C10,[2]대학수학능력시험성적!$A$2:$J$32,10,FALSE)</f>
        <v>17.708951662931</v>
      </c>
      <c r="R10" s="120">
        <f>VLOOKUP(B10,[2]Sheet1!$D$2:$G$31,4,FALSE)</f>
        <v>4</v>
      </c>
    </row>
    <row r="11" spans="1:18" ht="24.95" customHeight="1" thickBot="1">
      <c r="A11" s="227"/>
      <c r="B11" s="121" t="s">
        <v>49</v>
      </c>
      <c r="C11" s="121" t="s">
        <v>3</v>
      </c>
      <c r="D11" s="121">
        <v>11</v>
      </c>
      <c r="E11" s="121">
        <v>52</v>
      </c>
      <c r="F11" s="122">
        <f t="shared" si="0"/>
        <v>4.7</v>
      </c>
      <c r="G11" s="123">
        <v>11</v>
      </c>
      <c r="H11" s="124">
        <f>VLOOKUP($C11,[2]학생부성적!$A$5:$D$36,3,FALSE)</f>
        <v>4.1318181818181818</v>
      </c>
      <c r="I11" s="125">
        <f>VLOOKUP($C11,[2]학생부성적!$A$5:$D$36,4,FALSE)</f>
        <v>1.0448124510414498</v>
      </c>
      <c r="J11" s="124">
        <f>VLOOKUP($C11,[2]대학수학능력시험성적!$A$2:$J$32,3,FALSE)</f>
        <v>75.818181818181813</v>
      </c>
      <c r="K11" s="126">
        <f>VLOOKUP($C11,[2]대학수학능력시험성적!$A$2:$J$32,4,FALSE)</f>
        <v>14.005311861239596</v>
      </c>
      <c r="L11" s="126">
        <f>VLOOKUP($C11,[2]대학수학능력시험성적!$A$2:$J$32,5,FALSE)</f>
        <v>66.545454545454547</v>
      </c>
      <c r="M11" s="126">
        <f>VLOOKUP($C11,[2]대학수학능력시험성적!$A$2:$J$32,6,FALSE)</f>
        <v>7.924227939033055</v>
      </c>
      <c r="N11" s="126">
        <f>VLOOKUP($C11,[2]대학수학능력시험성적!$A$2:$J$32,7,FALSE)</f>
        <v>78.63636363636364</v>
      </c>
      <c r="O11" s="125">
        <f>VLOOKUP($C11,[2]대학수학능력시험성적!$A$2:$J$32,8,FALSE)</f>
        <v>5.8662784745097012</v>
      </c>
      <c r="P11" s="127">
        <f>VLOOKUP($C11,[2]대학수학능력시험성적!$A$2:$J$32,9,FALSE)</f>
        <v>803.90181818181838</v>
      </c>
      <c r="Q11" s="125">
        <f>VLOOKUP($C11,[2]대학수학능력시험성적!$A$2:$J$32,10,FALSE)</f>
        <v>33.716816904156715</v>
      </c>
      <c r="R11" s="128">
        <f>VLOOKUP(B11,[2]Sheet1!$D$2:$G$31,4,FALSE)</f>
        <v>21</v>
      </c>
    </row>
    <row r="12" spans="1:18" ht="24.95" customHeight="1">
      <c r="A12" s="251" t="s">
        <v>127</v>
      </c>
      <c r="B12" s="129" t="s">
        <v>50</v>
      </c>
      <c r="C12" s="129" t="s">
        <v>14</v>
      </c>
      <c r="D12" s="129">
        <v>53</v>
      </c>
      <c r="E12" s="129">
        <v>214</v>
      </c>
      <c r="F12" s="130">
        <f t="shared" si="0"/>
        <v>4</v>
      </c>
      <c r="G12" s="131">
        <v>53</v>
      </c>
      <c r="H12" s="132">
        <f>VLOOKUP($C12,[2]학생부성적!$A$5:$D$36,3,FALSE)</f>
        <v>4.0338461538461541</v>
      </c>
      <c r="I12" s="133">
        <f>VLOOKUP($C12,[2]학생부성적!$A$5:$D$36,4,FALSE)</f>
        <v>0.78929411951476125</v>
      </c>
      <c r="J12" s="132">
        <f>VLOOKUP($C12,[2]대학수학능력시험성적!$A$2:$J$32,3,FALSE)</f>
        <v>71.886792452830193</v>
      </c>
      <c r="K12" s="134">
        <f>VLOOKUP($C12,[2]대학수학능력시험성적!$A$2:$J$32,4,FALSE)</f>
        <v>13.10575327697436</v>
      </c>
      <c r="L12" s="134">
        <f>VLOOKUP($C12,[2]대학수학능력시험성적!$A$2:$J$32,5,FALSE)</f>
        <v>63.075471698113205</v>
      </c>
      <c r="M12" s="134">
        <f>VLOOKUP($C12,[2]대학수학능력시험성적!$A$2:$J$32,6,FALSE)</f>
        <v>12.698015082746274</v>
      </c>
      <c r="N12" s="134">
        <f>VLOOKUP($C12,[2]대학수학능력시험성적!$A$2:$J$32,7,FALSE)</f>
        <v>76</v>
      </c>
      <c r="O12" s="133">
        <f>VLOOKUP($C12,[2]대학수학능력시험성적!$A$2:$J$32,8,FALSE)</f>
        <v>12.92503786352616</v>
      </c>
      <c r="P12" s="135">
        <f>VLOOKUP($C12,[2]대학수학능력시험성적!$A$2:$J$32,9,FALSE)</f>
        <v>791.71886792452813</v>
      </c>
      <c r="Q12" s="133">
        <f>VLOOKUP($C12,[2]대학수학능력시험성적!$A$2:$J$32,10,FALSE)</f>
        <v>17.352227050852914</v>
      </c>
      <c r="R12" s="136">
        <f>VLOOKUP(B12,[2]Sheet1!$D$2:$G$31,4,FALSE)</f>
        <v>25</v>
      </c>
    </row>
    <row r="13" spans="1:18" ht="24.95" customHeight="1">
      <c r="A13" s="226"/>
      <c r="B13" s="113" t="s">
        <v>128</v>
      </c>
      <c r="C13" s="113" t="s">
        <v>12</v>
      </c>
      <c r="D13" s="113">
        <v>9</v>
      </c>
      <c r="E13" s="113">
        <v>54</v>
      </c>
      <c r="F13" s="114">
        <f t="shared" si="0"/>
        <v>6</v>
      </c>
      <c r="G13" s="115">
        <v>9</v>
      </c>
      <c r="H13" s="116">
        <f>VLOOKUP($C13,[2]학생부성적!$A$5:$D$36,3,FALSE)</f>
        <v>3.5355555555555553</v>
      </c>
      <c r="I13" s="117">
        <f>VLOOKUP($C13,[2]학생부성적!$A$5:$D$36,4,FALSE)</f>
        <v>0.67443986818875956</v>
      </c>
      <c r="J13" s="116">
        <f>VLOOKUP($C13,[2]대학수학능력시험성적!$A$2:$J$32,3,FALSE)</f>
        <v>74.555555555555557</v>
      </c>
      <c r="K13" s="118">
        <f>VLOOKUP($C13,[2]대학수학능력시험성적!$A$2:$J$32,4,FALSE)</f>
        <v>16.445945877403013</v>
      </c>
      <c r="L13" s="118">
        <f>VLOOKUP($C13,[2]대학수학능력시험성적!$A$2:$J$32,5,FALSE)</f>
        <v>74.888888888888886</v>
      </c>
      <c r="M13" s="118">
        <f>VLOOKUP($C13,[2]대학수학능력시험성적!$A$2:$J$32,6,FALSE)</f>
        <v>9.4333267896849442</v>
      </c>
      <c r="N13" s="118">
        <f>VLOOKUP($C13,[2]대학수학능력시험성적!$A$2:$J$32,7,FALSE)</f>
        <v>79</v>
      </c>
      <c r="O13" s="117">
        <f>VLOOKUP($C13,[2]대학수학능력시험성적!$A$2:$J$32,8,FALSE)</f>
        <v>12.719189352225941</v>
      </c>
      <c r="P13" s="119">
        <f>VLOOKUP($C13,[2]대학수학능력시험성적!$A$2:$J$32,9,FALSE)</f>
        <v>824.52444444444438</v>
      </c>
      <c r="Q13" s="117">
        <f>VLOOKUP($C13,[2]대학수학능력시험성적!$A$2:$J$32,10,FALSE)</f>
        <v>22.475902706440348</v>
      </c>
      <c r="R13" s="120">
        <f>VLOOKUP(B13,[2]Sheet1!$D$2:$G$31,4,FALSE)</f>
        <v>6</v>
      </c>
    </row>
    <row r="14" spans="1:18" ht="24.95" customHeight="1">
      <c r="A14" s="226"/>
      <c r="B14" s="113" t="s">
        <v>51</v>
      </c>
      <c r="C14" s="113" t="s">
        <v>24</v>
      </c>
      <c r="D14" s="113">
        <v>8</v>
      </c>
      <c r="E14" s="113">
        <v>45</v>
      </c>
      <c r="F14" s="114">
        <f t="shared" si="0"/>
        <v>5.6</v>
      </c>
      <c r="G14" s="115">
        <v>9</v>
      </c>
      <c r="H14" s="116">
        <f>VLOOKUP($C14,[2]학생부성적!$A$5:$D$36,3,FALSE)</f>
        <v>4.3211111111111116</v>
      </c>
      <c r="I14" s="117">
        <f>VLOOKUP($C14,[2]학생부성적!$A$5:$D$36,4,FALSE)</f>
        <v>0.43280594687955687</v>
      </c>
      <c r="J14" s="116">
        <f>VLOOKUP($C14,[2]대학수학능력시험성적!$A$2:$J$32,3,FALSE)</f>
        <v>72.222222222222229</v>
      </c>
      <c r="K14" s="118">
        <f>VLOOKUP($C14,[2]대학수학능력시험성적!$A$2:$J$32,4,FALSE)</f>
        <v>13.902659839659602</v>
      </c>
      <c r="L14" s="118">
        <f>VLOOKUP($C14,[2]대학수학능력시험성적!$A$2:$J$32,5,FALSE)</f>
        <v>72.111111111111114</v>
      </c>
      <c r="M14" s="118">
        <f>VLOOKUP($C14,[2]대학수학능력시험성적!$A$2:$J$32,6,FALSE)</f>
        <v>8.0476973165474757</v>
      </c>
      <c r="N14" s="118">
        <f>VLOOKUP($C14,[2]대학수학능력시험성적!$A$2:$J$32,7,FALSE)</f>
        <v>79.666666666666671</v>
      </c>
      <c r="O14" s="117">
        <f>VLOOKUP($C14,[2]대학수학능력시험성적!$A$2:$J$32,8,FALSE)</f>
        <v>8.0829037686547611</v>
      </c>
      <c r="P14" s="119">
        <f>VLOOKUP($C14,[2]대학수학능력시험성적!$A$2:$J$32,9,FALSE)</f>
        <v>803.66111111111104</v>
      </c>
      <c r="Q14" s="117">
        <f>VLOOKUP($C14,[2]대학수학능력시험성적!$A$2:$J$32,10,FALSE)</f>
        <v>21.695618832916022</v>
      </c>
      <c r="R14" s="120">
        <f>VLOOKUP(B14,[2]Sheet1!$D$2:$G$31,4,FALSE)</f>
        <v>9</v>
      </c>
    </row>
    <row r="15" spans="1:18" ht="24.95" customHeight="1">
      <c r="A15" s="226"/>
      <c r="B15" s="113" t="s">
        <v>52</v>
      </c>
      <c r="C15" s="113" t="s">
        <v>22</v>
      </c>
      <c r="D15" s="113">
        <v>18</v>
      </c>
      <c r="E15" s="113">
        <v>99</v>
      </c>
      <c r="F15" s="114">
        <f t="shared" si="0"/>
        <v>5.5</v>
      </c>
      <c r="G15" s="115">
        <v>18</v>
      </c>
      <c r="H15" s="116">
        <f>VLOOKUP($C15,[2]학생부성적!$A$5:$D$36,3,FALSE)</f>
        <v>3.2822222222222219</v>
      </c>
      <c r="I15" s="117">
        <f>VLOOKUP($C15,[2]학생부성적!$A$5:$D$36,4,FALSE)</f>
        <v>0.54191589707829879</v>
      </c>
      <c r="J15" s="116">
        <f>VLOOKUP($C15,[2]대학수학능력시험성적!$A$2:$J$32,3,FALSE)</f>
        <v>74.222222222222229</v>
      </c>
      <c r="K15" s="118">
        <f>VLOOKUP($C15,[2]대학수학능력시험성적!$A$2:$J$32,4,FALSE)</f>
        <v>13.053545944623441</v>
      </c>
      <c r="L15" s="118">
        <f>VLOOKUP($C15,[2]대학수학능력시험성적!$A$2:$J$32,5,FALSE)</f>
        <v>67.111111111111114</v>
      </c>
      <c r="M15" s="118">
        <f>VLOOKUP($C15,[2]대학수학능력시험성적!$A$2:$J$32,6,FALSE)</f>
        <v>11.254080192874685</v>
      </c>
      <c r="N15" s="118">
        <f>VLOOKUP($C15,[2]대학수학능력시험성적!$A$2:$J$32,7,FALSE)</f>
        <v>84.722222222222229</v>
      </c>
      <c r="O15" s="117">
        <f>VLOOKUP($C15,[2]대학수학능력시험성적!$A$2:$J$32,8,FALSE)</f>
        <v>8.9554797349974855</v>
      </c>
      <c r="P15" s="119">
        <f>VLOOKUP($C15,[2]대학수학능력시험성적!$A$2:$J$32,9,FALSE)</f>
        <v>835.03777777777782</v>
      </c>
      <c r="Q15" s="117">
        <f>VLOOKUP($C15,[2]대학수학능력시험성적!$A$2:$J$32,10,FALSE)</f>
        <v>11.782074687866739</v>
      </c>
      <c r="R15" s="120">
        <f>VLOOKUP(B15,[2]Sheet1!$D$2:$G$31,4,FALSE)</f>
        <v>11</v>
      </c>
    </row>
    <row r="16" spans="1:18" ht="24.95" customHeight="1">
      <c r="A16" s="226"/>
      <c r="B16" s="113" t="s">
        <v>33</v>
      </c>
      <c r="C16" s="113" t="s">
        <v>25</v>
      </c>
      <c r="D16" s="113">
        <v>16</v>
      </c>
      <c r="E16" s="113">
        <v>147</v>
      </c>
      <c r="F16" s="114">
        <f t="shared" si="0"/>
        <v>9.1999999999999993</v>
      </c>
      <c r="G16" s="115">
        <v>16</v>
      </c>
      <c r="H16" s="116">
        <f>VLOOKUP($C16,[2]학생부성적!$A$5:$D$36,3,FALSE)</f>
        <v>3.6307692307692303</v>
      </c>
      <c r="I16" s="117">
        <f>VLOOKUP($C16,[2]학생부성적!$A$5:$D$36,4,FALSE)</f>
        <v>0.79768377712225413</v>
      </c>
      <c r="J16" s="116">
        <f>VLOOKUP($C16,[2]대학수학능력시험성적!$A$2:$J$32,3,FALSE)</f>
        <v>71.125</v>
      </c>
      <c r="K16" s="118">
        <f>VLOOKUP($C16,[2]대학수학능력시험성적!$A$2:$J$32,4,FALSE)</f>
        <v>9.2592858795913635</v>
      </c>
      <c r="L16" s="118">
        <f>VLOOKUP($C16,[2]대학수학능력시험성적!$A$2:$J$32,5,FALSE)</f>
        <v>69.5</v>
      </c>
      <c r="M16" s="118">
        <f>VLOOKUP($C16,[2]대학수학능력시험성적!$A$2:$J$32,6,FALSE)</f>
        <v>7.9372539331937721</v>
      </c>
      <c r="N16" s="118">
        <f>VLOOKUP($C16,[2]대학수학능력시험성적!$A$2:$J$32,7,FALSE)</f>
        <v>82.5625</v>
      </c>
      <c r="O16" s="117">
        <f>VLOOKUP($C16,[2]대학수학능력시험성적!$A$2:$J$32,8,FALSE)</f>
        <v>7.7457145409574704</v>
      </c>
      <c r="P16" s="119">
        <f>VLOOKUP($C16,[2]대학수학능력시험성적!$A$2:$J$32,9,FALSE)</f>
        <v>812.71624999999995</v>
      </c>
      <c r="Q16" s="117">
        <f>VLOOKUP($C16,[2]대학수학능력시험성적!$A$2:$J$32,10,FALSE)</f>
        <v>26.037685639044529</v>
      </c>
      <c r="R16" s="120">
        <f>VLOOKUP(B16,[2]Sheet1!$D$2:$G$31,4,FALSE)</f>
        <v>5</v>
      </c>
    </row>
    <row r="17" spans="1:18" ht="24.95" customHeight="1">
      <c r="A17" s="226"/>
      <c r="B17" s="113" t="s">
        <v>53</v>
      </c>
      <c r="C17" s="113" t="s">
        <v>15</v>
      </c>
      <c r="D17" s="113">
        <v>25</v>
      </c>
      <c r="E17" s="113">
        <v>178</v>
      </c>
      <c r="F17" s="114">
        <f t="shared" si="0"/>
        <v>7.1</v>
      </c>
      <c r="G17" s="115">
        <v>26</v>
      </c>
      <c r="H17" s="116">
        <f>VLOOKUP($C17,[2]학생부성적!$A$5:$D$36,3,FALSE)</f>
        <v>4.0033333333333347</v>
      </c>
      <c r="I17" s="117">
        <f>VLOOKUP($C17,[2]학생부성적!$A$5:$D$36,4,FALSE)</f>
        <v>0.796160927339577</v>
      </c>
      <c r="J17" s="116">
        <f>VLOOKUP($C17,[2]대학수학능력시험성적!$A$2:$J$32,3,FALSE)</f>
        <v>78.192307692307693</v>
      </c>
      <c r="K17" s="118">
        <f>VLOOKUP($C17,[2]대학수학능력시험성적!$A$2:$J$32,4,FALSE)</f>
        <v>10.43669278138519</v>
      </c>
      <c r="L17" s="118">
        <f>VLOOKUP($C17,[2]대학수학능력시험성적!$A$2:$J$32,5,FALSE)</f>
        <v>67.192307692307693</v>
      </c>
      <c r="M17" s="118">
        <f>VLOOKUP($C17,[2]대학수학능력시험성적!$A$2:$J$32,6,FALSE)</f>
        <v>10.705926578551034</v>
      </c>
      <c r="N17" s="118">
        <f>VLOOKUP($C17,[2]대학수학능력시험성적!$A$2:$J$32,7,FALSE)</f>
        <v>73.5</v>
      </c>
      <c r="O17" s="117">
        <f>VLOOKUP($C17,[2]대학수학능력시험성적!$A$2:$J$32,8,FALSE)</f>
        <v>12.625523599195645</v>
      </c>
      <c r="P17" s="119">
        <f>VLOOKUP($C17,[2]대학수학능력시험성적!$A$2:$J$32,9,FALSE)</f>
        <v>808.09461538461539</v>
      </c>
      <c r="Q17" s="117">
        <f>VLOOKUP($C17,[2]대학수학능력시험성적!$A$2:$J$32,10,FALSE)</f>
        <v>22.756486012153012</v>
      </c>
      <c r="R17" s="120">
        <f>VLOOKUP(B17,[2]Sheet1!$D$2:$G$31,4,FALSE)</f>
        <v>20</v>
      </c>
    </row>
    <row r="18" spans="1:18" ht="24.95" customHeight="1">
      <c r="A18" s="226"/>
      <c r="B18" s="113" t="s">
        <v>54</v>
      </c>
      <c r="C18" s="113" t="s">
        <v>23</v>
      </c>
      <c r="D18" s="113">
        <v>69</v>
      </c>
      <c r="E18" s="113">
        <v>359</v>
      </c>
      <c r="F18" s="114">
        <f t="shared" si="0"/>
        <v>5.2</v>
      </c>
      <c r="G18" s="115">
        <v>69</v>
      </c>
      <c r="H18" s="116">
        <f>VLOOKUP($C18,[2]학생부성적!$A$5:$D$36,3,FALSE)</f>
        <v>3.9406060606060613</v>
      </c>
      <c r="I18" s="117">
        <f>VLOOKUP($C18,[2]학생부성적!$A$5:$D$36,4,FALSE)</f>
        <v>0.84923294942407335</v>
      </c>
      <c r="J18" s="116">
        <f>VLOOKUP($C18,[2]대학수학능력시험성적!$A$2:$J$32,3,FALSE)</f>
        <v>72.072463768115938</v>
      </c>
      <c r="K18" s="118">
        <f>VLOOKUP($C18,[2]대학수학능력시험성적!$A$2:$J$32,4,FALSE)</f>
        <v>14.048898910466733</v>
      </c>
      <c r="L18" s="118">
        <f>VLOOKUP($C18,[2]대학수학능력시험성적!$A$2:$J$32,5,FALSE)</f>
        <v>66.811594202898547</v>
      </c>
      <c r="M18" s="118">
        <f>VLOOKUP($C18,[2]대학수학능력시험성적!$A$2:$J$32,6,FALSE)</f>
        <v>11.651056259038093</v>
      </c>
      <c r="N18" s="118">
        <f>VLOOKUP($C18,[2]대학수학능력시험성적!$A$2:$J$32,7,FALSE)</f>
        <v>77</v>
      </c>
      <c r="O18" s="117">
        <f>VLOOKUP($C18,[2]대학수학능력시험성적!$A$2:$J$32,8,FALSE)</f>
        <v>13.119296552368404</v>
      </c>
      <c r="P18" s="119">
        <f>VLOOKUP($C18,[2]대학수학능력시험성적!$A$2:$J$32,9,FALSE)</f>
        <v>803.40057971014505</v>
      </c>
      <c r="Q18" s="117">
        <f>VLOOKUP($C18,[2]대학수학능력시험성적!$A$2:$J$32,10,FALSE)</f>
        <v>17.320627300954051</v>
      </c>
      <c r="R18" s="120">
        <f>VLOOKUP(B18,[2]Sheet1!$D$2:$G$31,4,FALSE)</f>
        <v>50</v>
      </c>
    </row>
    <row r="19" spans="1:18" ht="24.95" customHeight="1">
      <c r="A19" s="226"/>
      <c r="B19" s="137" t="s">
        <v>73</v>
      </c>
      <c r="C19" s="137" t="s">
        <v>72</v>
      </c>
      <c r="D19" s="137">
        <v>28</v>
      </c>
      <c r="E19" s="137">
        <v>130</v>
      </c>
      <c r="F19" s="138">
        <f t="shared" si="0"/>
        <v>4.5999999999999996</v>
      </c>
      <c r="G19" s="139">
        <v>29</v>
      </c>
      <c r="H19" s="140">
        <f>VLOOKUP($C19,[2]학생부성적!$A$5:$D$36,3,FALSE)</f>
        <v>4.0217241379310344</v>
      </c>
      <c r="I19" s="141">
        <f>VLOOKUP($C19,[2]학생부성적!$A$5:$D$36,4,FALSE)</f>
        <v>0.78831146026356846</v>
      </c>
      <c r="J19" s="140">
        <f>VLOOKUP($C19,[2]대학수학능력시험성적!$A$2:$J$32,3,FALSE)</f>
        <v>64.931034482758619</v>
      </c>
      <c r="K19" s="142">
        <f>VLOOKUP($C19,[2]대학수학능력시험성적!$A$2:$J$32,4,FALSE)</f>
        <v>13.349237442983616</v>
      </c>
      <c r="L19" s="142">
        <f>VLOOKUP($C19,[2]대학수학능력시험성적!$A$2:$J$32,5,FALSE)</f>
        <v>57.03448275862069</v>
      </c>
      <c r="M19" s="142">
        <f>VLOOKUP($C19,[2]대학수학능력시험성적!$A$2:$J$32,6,FALSE)</f>
        <v>15.951397644138487</v>
      </c>
      <c r="N19" s="142">
        <f>VLOOKUP($C19,[2]대학수학능력시험성적!$A$2:$J$32,7,FALSE)</f>
        <v>65.827586206896555</v>
      </c>
      <c r="O19" s="141">
        <f>VLOOKUP($C19,[2]대학수학능력시험성적!$A$2:$J$32,8,FALSE)</f>
        <v>14.195844378615831</v>
      </c>
      <c r="P19" s="143">
        <f>VLOOKUP($C19,[2]대학수학능력시험성적!$A$2:$J$32,9,FALSE)</f>
        <v>794.63206896551742</v>
      </c>
      <c r="Q19" s="141">
        <f>VLOOKUP($C19,[2]대학수학능력시험성적!$A$2:$J$32,10,FALSE)</f>
        <v>27.502785486421971</v>
      </c>
      <c r="R19" s="144">
        <f>VLOOKUP(B19,[2]Sheet1!$D$2:$G$31,4,FALSE)</f>
        <v>12</v>
      </c>
    </row>
    <row r="20" spans="1:18" ht="24.95" customHeight="1">
      <c r="A20" s="226"/>
      <c r="B20" s="137" t="s">
        <v>75</v>
      </c>
      <c r="C20" s="137" t="s">
        <v>74</v>
      </c>
      <c r="D20" s="137">
        <v>15</v>
      </c>
      <c r="E20" s="137">
        <v>77</v>
      </c>
      <c r="F20" s="138">
        <f t="shared" si="0"/>
        <v>5.0999999999999996</v>
      </c>
      <c r="G20" s="139">
        <v>15</v>
      </c>
      <c r="H20" s="140">
        <f>VLOOKUP($C20,[2]학생부성적!$A$5:$D$36,3,FALSE)</f>
        <v>4.4386666666666663</v>
      </c>
      <c r="I20" s="141">
        <f>VLOOKUP($C20,[2]학생부성적!$A$5:$D$36,4,FALSE)</f>
        <v>1.136461565073317</v>
      </c>
      <c r="J20" s="140">
        <f>VLOOKUP($C20,[2]대학수학능력시험성적!$A$2:$J$32,3,FALSE)</f>
        <v>64.733333333333334</v>
      </c>
      <c r="K20" s="142">
        <f>VLOOKUP($C20,[2]대학수학능력시험성적!$A$2:$J$32,4,FALSE)</f>
        <v>14.816507310729101</v>
      </c>
      <c r="L20" s="142">
        <f>VLOOKUP($C20,[2]대학수학능력시험성적!$A$2:$J$32,5,FALSE)</f>
        <v>58.2</v>
      </c>
      <c r="M20" s="142">
        <f>VLOOKUP($C20,[2]대학수학능력시험성적!$A$2:$J$32,6,FALSE)</f>
        <v>13.634270546433108</v>
      </c>
      <c r="N20" s="142">
        <f>VLOOKUP($C20,[2]대학수학능력시험성적!$A$2:$J$32,7,FALSE)</f>
        <v>64.733333333333334</v>
      </c>
      <c r="O20" s="141">
        <f>VLOOKUP($C20,[2]대학수학능력시험성적!$A$2:$J$32,8,FALSE)</f>
        <v>14.816507310729101</v>
      </c>
      <c r="P20" s="143">
        <f>VLOOKUP($C20,[2]대학수학능력시험성적!$A$2:$J$32,9,FALSE)</f>
        <v>796.23066666666659</v>
      </c>
      <c r="Q20" s="141">
        <f>VLOOKUP($C20,[2]대학수학능력시험성적!$A$2:$J$32,10,FALSE)</f>
        <v>14.524510991961522</v>
      </c>
      <c r="R20" s="144">
        <f>VLOOKUP(B20,[2]Sheet1!$D$2:$G$31,4,FALSE)</f>
        <v>7</v>
      </c>
    </row>
    <row r="21" spans="1:18" ht="24.95" customHeight="1" thickBot="1">
      <c r="A21" s="252"/>
      <c r="B21" s="145" t="s">
        <v>39</v>
      </c>
      <c r="C21" s="145" t="s">
        <v>10</v>
      </c>
      <c r="D21" s="145">
        <v>16</v>
      </c>
      <c r="E21" s="145">
        <v>148</v>
      </c>
      <c r="F21" s="146">
        <f t="shared" si="0"/>
        <v>9.3000000000000007</v>
      </c>
      <c r="G21" s="147">
        <v>16</v>
      </c>
      <c r="H21" s="148">
        <f>VLOOKUP($C21,[2]학생부성적!$A$5:$D$36,3,FALSE)</f>
        <v>3.7971428571428576</v>
      </c>
      <c r="I21" s="149">
        <f>VLOOKUP($C21,[2]학생부성적!$A$5:$D$36,4,FALSE)</f>
        <v>0.6326862071633067</v>
      </c>
      <c r="J21" s="148">
        <f>VLOOKUP($C21,[2]대학수학능력시험성적!$A$2:$J$32,3,FALSE)</f>
        <v>74.9375</v>
      </c>
      <c r="K21" s="150">
        <f>VLOOKUP($C21,[2]대학수학능력시험성적!$A$2:$J$32,4,FALSE)</f>
        <v>11.227581830029118</v>
      </c>
      <c r="L21" s="150">
        <f>VLOOKUP($C21,[2]대학수학능력시험성적!$A$2:$J$32,5,FALSE)</f>
        <v>66.4375</v>
      </c>
      <c r="M21" s="150">
        <f>VLOOKUP($C21,[2]대학수학능력시험성적!$A$2:$J$32,6,FALSE)</f>
        <v>14.983193709953829</v>
      </c>
      <c r="N21" s="150">
        <f>VLOOKUP($C21,[2]대학수학능력시험성적!$A$2:$J$32,7,FALSE)</f>
        <v>81.0625</v>
      </c>
      <c r="O21" s="149">
        <f>VLOOKUP($C21,[2]대학수학능력시험성적!$A$2:$J$32,8,FALSE)</f>
        <v>10.974224061408623</v>
      </c>
      <c r="P21" s="151">
        <f>VLOOKUP($C21,[2]대학수학능력시험성적!$A$2:$J$32,9,FALSE)</f>
        <v>813.96250000000009</v>
      </c>
      <c r="Q21" s="149">
        <f>VLOOKUP($C21,[2]대학수학능력시험성적!$A$2:$J$32,10,FALSE)</f>
        <v>16.722912986376436</v>
      </c>
      <c r="R21" s="152">
        <f>VLOOKUP(B21,[2]Sheet1!$D$2:$G$31,4,FALSE)</f>
        <v>19</v>
      </c>
    </row>
    <row r="22" spans="1:18" ht="24.95" customHeight="1">
      <c r="A22" s="251" t="s">
        <v>129</v>
      </c>
      <c r="B22" s="129" t="s">
        <v>34</v>
      </c>
      <c r="C22" s="129" t="s">
        <v>8</v>
      </c>
      <c r="D22" s="129">
        <v>22</v>
      </c>
      <c r="E22" s="129">
        <v>136</v>
      </c>
      <c r="F22" s="130">
        <f t="shared" si="0"/>
        <v>6.2</v>
      </c>
      <c r="G22" s="131">
        <v>22</v>
      </c>
      <c r="H22" s="132">
        <f>VLOOKUP($C22,[2]학생부성적!$A$5:$D$36,3,FALSE)</f>
        <v>4.4755555555555553</v>
      </c>
      <c r="I22" s="133">
        <f>VLOOKUP($C22,[2]학생부성적!$A$5:$D$36,4,FALSE)</f>
        <v>0.85179041646419462</v>
      </c>
      <c r="J22" s="132">
        <f>VLOOKUP($C22,[2]대학수학능력시험성적!$A$2:$J$32,3,FALSE)</f>
        <v>74.090909090909093</v>
      </c>
      <c r="K22" s="134">
        <f>VLOOKUP($C22,[2]대학수학능력시험성적!$A$2:$J$32,4,FALSE)</f>
        <v>10.304055207490315</v>
      </c>
      <c r="L22" s="134">
        <f>VLOOKUP($C22,[2]대학수학능력시험성적!$A$2:$J$32,5,FALSE)</f>
        <v>71.227272727272734</v>
      </c>
      <c r="M22" s="134">
        <f>VLOOKUP($C22,[2]대학수학능력시험성적!$A$2:$J$32,6,FALSE)</f>
        <v>6.2006731172863816</v>
      </c>
      <c r="N22" s="134">
        <f>VLOOKUP($C22,[2]대학수학능력시험성적!$A$2:$J$32,7,FALSE)</f>
        <v>79.409090909090907</v>
      </c>
      <c r="O22" s="133">
        <f>VLOOKUP($C22,[2]대학수학능력시험성적!$A$2:$J$32,8,FALSE)</f>
        <v>12.904048310895202</v>
      </c>
      <c r="P22" s="135">
        <f>VLOOKUP($C22,[2]대학수학능력시험성적!$A$2:$J$32,9,FALSE)</f>
        <v>799.83954545454549</v>
      </c>
      <c r="Q22" s="133">
        <f>VLOOKUP($C22,[2]대학수학능력시험성적!$A$2:$J$32,10,FALSE)</f>
        <v>24.188801029566093</v>
      </c>
      <c r="R22" s="136">
        <f>VLOOKUP(B22,[2]Sheet1!$D$2:$G$31,4,FALSE)</f>
        <v>22</v>
      </c>
    </row>
    <row r="23" spans="1:18" ht="24.95" customHeight="1">
      <c r="A23" s="226"/>
      <c r="B23" s="113" t="s">
        <v>35</v>
      </c>
      <c r="C23" s="113" t="s">
        <v>9</v>
      </c>
      <c r="D23" s="113">
        <v>10</v>
      </c>
      <c r="E23" s="113">
        <v>60</v>
      </c>
      <c r="F23" s="114">
        <f t="shared" si="0"/>
        <v>6</v>
      </c>
      <c r="G23" s="115">
        <v>10</v>
      </c>
      <c r="H23" s="116">
        <f>VLOOKUP($C23,[2]학생부성적!$A$5:$D$36,3,FALSE)</f>
        <v>3.7890000000000001</v>
      </c>
      <c r="I23" s="117">
        <f>VLOOKUP($C23,[2]학생부성적!$A$5:$D$36,4,FALSE)</f>
        <v>0.53651561021092276</v>
      </c>
      <c r="J23" s="116">
        <f>VLOOKUP($C23,[2]대학수학능력시험성적!$A$2:$J$32,3,FALSE)</f>
        <v>76.5</v>
      </c>
      <c r="K23" s="118">
        <f>VLOOKUP($C23,[2]대학수학능력시험성적!$A$2:$J$32,4,FALSE)</f>
        <v>9.6462427918853457</v>
      </c>
      <c r="L23" s="118">
        <f>VLOOKUP($C23,[2]대학수학능력시험성적!$A$2:$J$32,5,FALSE)</f>
        <v>77.5</v>
      </c>
      <c r="M23" s="118">
        <f>VLOOKUP($C23,[2]대학수학능력시험성적!$A$2:$J$32,6,FALSE)</f>
        <v>6.1684682053164543</v>
      </c>
      <c r="N23" s="118">
        <f>VLOOKUP($C23,[2]대학수학능력시험성적!$A$2:$J$32,7,FALSE)</f>
        <v>76.2</v>
      </c>
      <c r="O23" s="117">
        <f>VLOOKUP($C23,[2]대학수학능력시험성적!$A$2:$J$32,8,FALSE)</f>
        <v>13.533661736573734</v>
      </c>
      <c r="P23" s="119">
        <f>VLOOKUP($C23,[2]대학수학능력시험성적!$A$2:$J$32,9,FALSE)</f>
        <v>825.43100000000015</v>
      </c>
      <c r="Q23" s="117">
        <f>VLOOKUP($C23,[2]대학수학능력시험성적!$A$2:$J$32,10,FALSE)</f>
        <v>13.007166063358277</v>
      </c>
      <c r="R23" s="120">
        <f>VLOOKUP(B23,[2]Sheet1!$D$2:$G$31,4,FALSE)</f>
        <v>9</v>
      </c>
    </row>
    <row r="24" spans="1:18" ht="24.95" customHeight="1">
      <c r="A24" s="226"/>
      <c r="B24" s="113" t="s">
        <v>36</v>
      </c>
      <c r="C24" s="113" t="s">
        <v>5</v>
      </c>
      <c r="D24" s="113">
        <v>10</v>
      </c>
      <c r="E24" s="113">
        <v>49</v>
      </c>
      <c r="F24" s="114">
        <f t="shared" si="0"/>
        <v>4.9000000000000004</v>
      </c>
      <c r="G24" s="115">
        <v>10</v>
      </c>
      <c r="H24" s="116">
        <f>VLOOKUP($C24,[2]학생부성적!$A$5:$D$36,3,FALSE)</f>
        <v>4.1749999999999998</v>
      </c>
      <c r="I24" s="117">
        <f>VLOOKUP($C24,[2]학생부성적!$A$5:$D$36,4,FALSE)</f>
        <v>0.82395691634939106</v>
      </c>
      <c r="J24" s="116">
        <f>VLOOKUP($C24,[2]대학수학능력시험성적!$A$2:$J$32,3,FALSE)</f>
        <v>80.8</v>
      </c>
      <c r="K24" s="118">
        <f>VLOOKUP($C24,[2]대학수학능력시험성적!$A$2:$J$32,4,FALSE)</f>
        <v>7.507329751649384</v>
      </c>
      <c r="L24" s="118">
        <f>VLOOKUP($C24,[2]대학수학능력시험성적!$A$2:$J$32,5,FALSE)</f>
        <v>66.7</v>
      </c>
      <c r="M24" s="118">
        <f>VLOOKUP($C24,[2]대학수학능력시험성적!$A$2:$J$32,6,FALSE)</f>
        <v>16.468454693747073</v>
      </c>
      <c r="N24" s="118">
        <f>VLOOKUP($C24,[2]대학수학능력시험성적!$A$2:$J$32,7,FALSE)</f>
        <v>79.900000000000006</v>
      </c>
      <c r="O24" s="117">
        <f>VLOOKUP($C24,[2]대학수학능력시험성적!$A$2:$J$32,8,FALSE)</f>
        <v>11.768177428981941</v>
      </c>
      <c r="P24" s="119">
        <f>VLOOKUP($C24,[2]대학수학능력시험성적!$A$2:$J$32,9,FALSE)</f>
        <v>808.82799999999997</v>
      </c>
      <c r="Q24" s="117">
        <f>VLOOKUP($C24,[2]대학수학능력시험성적!$A$2:$J$32,10,FALSE)</f>
        <v>27.347276208063882</v>
      </c>
      <c r="R24" s="120">
        <f>VLOOKUP(B24,[2]Sheet1!$D$2:$G$31,4,FALSE)</f>
        <v>9</v>
      </c>
    </row>
    <row r="25" spans="1:18" ht="24.95" customHeight="1">
      <c r="A25" s="226"/>
      <c r="B25" s="113" t="s">
        <v>37</v>
      </c>
      <c r="C25" s="113" t="s">
        <v>13</v>
      </c>
      <c r="D25" s="113">
        <v>10</v>
      </c>
      <c r="E25" s="113">
        <v>89</v>
      </c>
      <c r="F25" s="114">
        <f t="shared" si="0"/>
        <v>8.9</v>
      </c>
      <c r="G25" s="115">
        <v>10</v>
      </c>
      <c r="H25" s="116">
        <f>VLOOKUP($C25,[2]학생부성적!$A$5:$D$36,3,FALSE)</f>
        <v>3.6933333333333334</v>
      </c>
      <c r="I25" s="117">
        <f>VLOOKUP($C25,[2]학생부성적!$A$5:$D$36,4,FALSE)</f>
        <v>0.93972809306143723</v>
      </c>
      <c r="J25" s="116">
        <f>VLOOKUP($C25,[2]대학수학능력시험성적!$A$2:$J$32,3,FALSE)</f>
        <v>80.7</v>
      </c>
      <c r="K25" s="118">
        <f>VLOOKUP($C25,[2]대학수학능력시험성적!$A$2:$J$32,4,FALSE)</f>
        <v>5.6929781309961127</v>
      </c>
      <c r="L25" s="118">
        <f>VLOOKUP($C25,[2]대학수학능력시험성적!$A$2:$J$32,5,FALSE)</f>
        <v>74</v>
      </c>
      <c r="M25" s="118">
        <f>VLOOKUP($C25,[2]대학수학능력시험성적!$A$2:$J$32,6,FALSE)</f>
        <v>8.7292611371180779</v>
      </c>
      <c r="N25" s="118">
        <f>VLOOKUP($C25,[2]대학수학능력시험성적!$A$2:$J$32,7,FALSE)</f>
        <v>82.8</v>
      </c>
      <c r="O25" s="117">
        <f>VLOOKUP($C25,[2]대학수학능력시험성적!$A$2:$J$32,8,FALSE)</f>
        <v>9.7754795278799502</v>
      </c>
      <c r="P25" s="119">
        <f>VLOOKUP($C25,[2]대학수학능력시험성적!$A$2:$J$32,9,FALSE)</f>
        <v>830.31399999999996</v>
      </c>
      <c r="Q25" s="117">
        <f>VLOOKUP($C25,[2]대학수학능력시험성적!$A$2:$J$32,10,FALSE)</f>
        <v>21.255176404822151</v>
      </c>
      <c r="R25" s="120">
        <f>VLOOKUP(B25,[2]Sheet1!$D$2:$G$31,4,FALSE)</f>
        <v>4</v>
      </c>
    </row>
    <row r="26" spans="1:18" ht="24.95" customHeight="1">
      <c r="A26" s="226"/>
      <c r="B26" s="113" t="s">
        <v>38</v>
      </c>
      <c r="C26" s="113" t="s">
        <v>27</v>
      </c>
      <c r="D26" s="113">
        <v>12</v>
      </c>
      <c r="E26" s="113">
        <v>43</v>
      </c>
      <c r="F26" s="114">
        <f t="shared" si="0"/>
        <v>3.6</v>
      </c>
      <c r="G26" s="115">
        <v>12</v>
      </c>
      <c r="H26" s="116">
        <f>VLOOKUP($C26,[2]학생부성적!$A$5:$D$36,3,FALSE)</f>
        <v>4.2766666666666664</v>
      </c>
      <c r="I26" s="117">
        <f>VLOOKUP($C26,[2]학생부성적!$A$5:$D$36,4,FALSE)</f>
        <v>0.81434363480999583</v>
      </c>
      <c r="J26" s="116">
        <f>VLOOKUP($C26,[2]대학수학능력시험성적!$A$2:$J$32,3,FALSE)</f>
        <v>76.166666666666671</v>
      </c>
      <c r="K26" s="118">
        <f>VLOOKUP($C26,[2]대학수학능력시험성적!$A$2:$J$32,4,FALSE)</f>
        <v>13.508227945301421</v>
      </c>
      <c r="L26" s="118">
        <f>VLOOKUP($C26,[2]대학수학능력시험성적!$A$2:$J$32,5,FALSE)</f>
        <v>60.25</v>
      </c>
      <c r="M26" s="118">
        <f>VLOOKUP($C26,[2]대학수학능력시험성적!$A$2:$J$32,6,FALSE)</f>
        <v>11.741131404880308</v>
      </c>
      <c r="N26" s="118">
        <f>VLOOKUP($C26,[2]대학수학능력시험성적!$A$2:$J$32,7,FALSE)</f>
        <v>74.666666666666671</v>
      </c>
      <c r="O26" s="117">
        <f>VLOOKUP($C26,[2]대학수학능력시험성적!$A$2:$J$32,8,FALSE)</f>
        <v>11.728408057172787</v>
      </c>
      <c r="P26" s="119">
        <f>VLOOKUP($C26,[2]대학수학능력시험성적!$A$2:$J$32,9,FALSE)</f>
        <v>784.8399999999998</v>
      </c>
      <c r="Q26" s="117">
        <f>VLOOKUP($C26,[2]대학수학능력시험성적!$A$2:$J$32,10,FALSE)</f>
        <v>12.758998132041357</v>
      </c>
      <c r="R26" s="120">
        <f>VLOOKUP(B26,[2]Sheet1!$D$2:$G$31,4,FALSE)</f>
        <v>10</v>
      </c>
    </row>
    <row r="27" spans="1:18" ht="24.95" customHeight="1" thickBot="1">
      <c r="A27" s="252"/>
      <c r="B27" s="145" t="s">
        <v>56</v>
      </c>
      <c r="C27" s="145" t="s">
        <v>28</v>
      </c>
      <c r="D27" s="145">
        <v>6</v>
      </c>
      <c r="E27" s="145">
        <v>43</v>
      </c>
      <c r="F27" s="146">
        <f t="shared" si="0"/>
        <v>7.2</v>
      </c>
      <c r="G27" s="147">
        <v>6</v>
      </c>
      <c r="H27" s="148">
        <f>VLOOKUP($C27,[2]학생부성적!$A$5:$D$36,3,FALSE)</f>
        <v>3.8319999999999999</v>
      </c>
      <c r="I27" s="149">
        <f>VLOOKUP($C27,[2]학생부성적!$A$5:$D$36,4,FALSE)</f>
        <v>0.53401872626341607</v>
      </c>
      <c r="J27" s="148">
        <f>VLOOKUP($C27,[2]대학수학능력시험성적!$A$2:$J$32,3,FALSE)</f>
        <v>73.833333333333329</v>
      </c>
      <c r="K27" s="150">
        <f>VLOOKUP($C27,[2]대학수학능력시험성적!$A$2:$J$32,4,FALSE)</f>
        <v>7.1043804953157048</v>
      </c>
      <c r="L27" s="150">
        <f>VLOOKUP($C27,[2]대학수학능력시험성적!$A$2:$J$32,5,FALSE)</f>
        <v>71.666666666666671</v>
      </c>
      <c r="M27" s="150">
        <f>VLOOKUP($C27,[2]대학수학능력시험성적!$A$2:$J$32,6,FALSE)</f>
        <v>9.3571125650788005</v>
      </c>
      <c r="N27" s="150">
        <f>VLOOKUP($C27,[2]대학수학능력시험성적!$A$2:$J$32,7,FALSE)</f>
        <v>78.166666666666671</v>
      </c>
      <c r="O27" s="149">
        <f>VLOOKUP($C27,[2]대학수학능력시험성적!$A$2:$J$32,8,FALSE)</f>
        <v>9.0261964427006696</v>
      </c>
      <c r="P27" s="151">
        <f>VLOOKUP($C27,[2]대학수학능력시험성적!$A$2:$J$32,9,FALSE)</f>
        <v>813.55833333333339</v>
      </c>
      <c r="Q27" s="149">
        <f>VLOOKUP($C27,[2]대학수학능력시험성적!$A$2:$J$32,10,FALSE)</f>
        <v>24.600330225875876</v>
      </c>
      <c r="R27" s="152">
        <f>VLOOKUP(B27,[2]Sheet1!$D$2:$G$31,4,FALSE)</f>
        <v>3</v>
      </c>
    </row>
    <row r="28" spans="1:18" ht="24.95" customHeight="1">
      <c r="A28" s="225" t="s">
        <v>130</v>
      </c>
      <c r="B28" s="153" t="s">
        <v>41</v>
      </c>
      <c r="C28" s="153" t="s">
        <v>1</v>
      </c>
      <c r="D28" s="153">
        <v>23</v>
      </c>
      <c r="E28" s="153">
        <v>108</v>
      </c>
      <c r="F28" s="154">
        <f t="shared" si="0"/>
        <v>4.7</v>
      </c>
      <c r="G28" s="155">
        <v>22</v>
      </c>
      <c r="H28" s="202"/>
      <c r="I28" s="203"/>
      <c r="J28" s="156">
        <f>VLOOKUP($C28,[2]대학수학능력시험성적!$A$2:$J$32,3,FALSE)</f>
        <v>84.954545454545453</v>
      </c>
      <c r="K28" s="158">
        <f>VLOOKUP($C28,[2]대학수학능력시험성적!$A$2:$J$32,4,FALSE)</f>
        <v>6.6159399299740311</v>
      </c>
      <c r="L28" s="158">
        <f>VLOOKUP($C28,[2]대학수학능력시험성적!$A$2:$J$32,5,FALSE)</f>
        <v>77.909090909090907</v>
      </c>
      <c r="M28" s="158">
        <f>VLOOKUP($C28,[2]대학수학능력시험성적!$A$2:$J$32,6,FALSE)</f>
        <v>7.8907834091373559</v>
      </c>
      <c r="N28" s="158">
        <f>VLOOKUP($C28,[2]대학수학능력시험성적!$A$2:$J$32,7,FALSE)</f>
        <v>86.090909090909093</v>
      </c>
      <c r="O28" s="157">
        <f>VLOOKUP($C28,[2]대학수학능력시험성적!$A$2:$J$32,8,FALSE)</f>
        <v>7.7864047655868571</v>
      </c>
      <c r="P28" s="159">
        <f>VLOOKUP($C28,[2]대학수학능력시험성적!$A$2:$J$32,9,FALSE)</f>
        <v>823.63636363636363</v>
      </c>
      <c r="Q28" s="157">
        <f>VLOOKUP($C28,[2]대학수학능력시험성적!$A$2:$J$32,10,FALSE)</f>
        <v>20.720094450788267</v>
      </c>
      <c r="R28" s="160">
        <f>VLOOKUP(B28,[2]Sheet1!$D$2:$G$31,4,FALSE)</f>
        <v>28</v>
      </c>
    </row>
    <row r="29" spans="1:18" ht="24.95" customHeight="1">
      <c r="A29" s="226"/>
      <c r="B29" s="137" t="s">
        <v>42</v>
      </c>
      <c r="C29" s="137" t="s">
        <v>2</v>
      </c>
      <c r="D29" s="137">
        <v>15</v>
      </c>
      <c r="E29" s="137">
        <v>169</v>
      </c>
      <c r="F29" s="138">
        <f t="shared" si="0"/>
        <v>11.3</v>
      </c>
      <c r="G29" s="139">
        <v>17</v>
      </c>
      <c r="H29" s="140">
        <f>VLOOKUP($C29,[2]학생부성적!$A$5:$D$36,3,FALSE)</f>
        <v>3.6881250000000008</v>
      </c>
      <c r="I29" s="141">
        <f>VLOOKUP($C29,[2]학생부성적!$A$5:$D$36,4,FALSE)</f>
        <v>0.7055159348838218</v>
      </c>
      <c r="J29" s="140">
        <f>VLOOKUP($C29,[2]대학수학능력시험성적!$A$2:$J$32,3,FALSE)</f>
        <v>82.17647058823529</v>
      </c>
      <c r="K29" s="142">
        <f>VLOOKUP($C29,[2]대학수학능력시험성적!$A$2:$J$32,4,FALSE)</f>
        <v>5.4904761833308395</v>
      </c>
      <c r="L29" s="142">
        <f>VLOOKUP($C29,[2]대학수학능력시험성적!$A$2:$J$32,5,FALSE)</f>
        <v>77.058823529411768</v>
      </c>
      <c r="M29" s="142">
        <f>VLOOKUP($C29,[2]대학수학능력시험성적!$A$2:$J$32,6,FALSE)</f>
        <v>7.7343434888911062</v>
      </c>
      <c r="N29" s="142">
        <f>VLOOKUP($C29,[2]대학수학능력시험성적!$A$2:$J$32,7,FALSE)</f>
        <v>85</v>
      </c>
      <c r="O29" s="141">
        <f>VLOOKUP($C29,[2]대학수학능력시험성적!$A$2:$J$32,8,FALSE)</f>
        <v>8.6636495502421944</v>
      </c>
      <c r="P29" s="143">
        <f>VLOOKUP($C29,[2]대학수학능력시험성적!$A$2:$J$32,9,FALSE)</f>
        <v>842.71529411764709</v>
      </c>
      <c r="Q29" s="141">
        <f>VLOOKUP($C29,[2]대학수학능력시험성적!$A$2:$J$32,10,FALSE)</f>
        <v>18.058313750231481</v>
      </c>
      <c r="R29" s="144">
        <f>VLOOKUP(B29,[2]Sheet1!$D$2:$G$31,4,FALSE)</f>
        <v>21</v>
      </c>
    </row>
    <row r="30" spans="1:18" ht="24.95" customHeight="1">
      <c r="A30" s="226"/>
      <c r="B30" s="137" t="s">
        <v>57</v>
      </c>
      <c r="C30" s="137" t="s">
        <v>18</v>
      </c>
      <c r="D30" s="137">
        <v>22</v>
      </c>
      <c r="E30" s="137">
        <v>122</v>
      </c>
      <c r="F30" s="138">
        <f t="shared" si="0"/>
        <v>5.5</v>
      </c>
      <c r="G30" s="139">
        <v>21</v>
      </c>
      <c r="H30" s="140">
        <f>VLOOKUP($C30,[2]학생부성적!$A$5:$D$36,3,FALSE)</f>
        <v>3.4389473684210521</v>
      </c>
      <c r="I30" s="141">
        <f>VLOOKUP($C30,[2]학생부성적!$A$5:$D$36,4,FALSE)</f>
        <v>0.65742635958907936</v>
      </c>
      <c r="J30" s="140">
        <f>VLOOKUP($C30,[2]대학수학능력시험성적!$A$2:$J$32,3,FALSE)</f>
        <v>80.238095238095241</v>
      </c>
      <c r="K30" s="142">
        <f>VLOOKUP($C30,[2]대학수학능력시험성적!$A$2:$J$32,4,FALSE)</f>
        <v>8.0941175695084233</v>
      </c>
      <c r="L30" s="142">
        <f>VLOOKUP($C30,[2]대학수학능력시험성적!$A$2:$J$32,5,FALSE)</f>
        <v>77.714285714285708</v>
      </c>
      <c r="M30" s="142">
        <f>VLOOKUP($C30,[2]대학수학능력시험성적!$A$2:$J$32,6,FALSE)</f>
        <v>7.5538880379441631</v>
      </c>
      <c r="N30" s="142">
        <f>VLOOKUP($C30,[2]대학수학능력시험성적!$A$2:$J$32,7,FALSE)</f>
        <v>79.80952380952381</v>
      </c>
      <c r="O30" s="141">
        <f>VLOOKUP($C30,[2]대학수학능력시험성적!$A$2:$J$32,8,FALSE)</f>
        <v>14.434149479682343</v>
      </c>
      <c r="P30" s="143">
        <f>VLOOKUP($C30,[2]대학수학능력시험성적!$A$2:$J$32,9,FALSE)</f>
        <v>844.34428571428566</v>
      </c>
      <c r="Q30" s="141">
        <f>VLOOKUP($C30,[2]대학수학능력시험성적!$A$2:$J$32,10,FALSE)</f>
        <v>18.387354239211479</v>
      </c>
      <c r="R30" s="144">
        <f>VLOOKUP(B30,[2]Sheet1!$D$2:$G$31,4,FALSE)</f>
        <v>18</v>
      </c>
    </row>
    <row r="31" spans="1:18" ht="24.95" customHeight="1">
      <c r="A31" s="226"/>
      <c r="B31" s="137" t="s">
        <v>43</v>
      </c>
      <c r="C31" s="137" t="s">
        <v>19</v>
      </c>
      <c r="D31" s="137">
        <v>15</v>
      </c>
      <c r="E31" s="137">
        <v>191</v>
      </c>
      <c r="F31" s="138">
        <f t="shared" si="0"/>
        <v>12.7</v>
      </c>
      <c r="G31" s="139">
        <v>15</v>
      </c>
      <c r="H31" s="140">
        <f>VLOOKUP($C31,[2]학생부성적!$A$5:$D$36,3,FALSE)</f>
        <v>2.8508333333333327</v>
      </c>
      <c r="I31" s="141">
        <f>VLOOKUP($C31,[2]학생부성적!$A$5:$D$36,4,FALSE)</f>
        <v>0.61625831073954584</v>
      </c>
      <c r="J31" s="140">
        <f>VLOOKUP($C31,[2]대학수학능력시험성적!$A$2:$J$32,3,FALSE)</f>
        <v>83.066666666666663</v>
      </c>
      <c r="K31" s="142">
        <f>VLOOKUP($C31,[2]대학수학능력시험성적!$A$2:$J$32,4,FALSE)</f>
        <v>6.9901518025163245</v>
      </c>
      <c r="L31" s="142">
        <f>VLOOKUP($C31,[2]대학수학능력시험성적!$A$2:$J$32,5,FALSE)</f>
        <v>77.400000000000006</v>
      </c>
      <c r="M31" s="142">
        <f>VLOOKUP($C31,[2]대학수학능력시험성적!$A$2:$J$32,6,FALSE)</f>
        <v>7.3918874450305312</v>
      </c>
      <c r="N31" s="142">
        <f>VLOOKUP($C31,[2]대학수학능력시험성적!$A$2:$J$32,7,FALSE)</f>
        <v>82.533333333333331</v>
      </c>
      <c r="O31" s="141">
        <f>VLOOKUP($C31,[2]대학수학능력시험성적!$A$2:$J$32,8,FALSE)</f>
        <v>8.8005050360129271</v>
      </c>
      <c r="P31" s="143">
        <f>VLOOKUP($C31,[2]대학수학능력시험성적!$A$2:$J$32,9,FALSE)</f>
        <v>858.59866666666676</v>
      </c>
      <c r="Q31" s="141">
        <f>VLOOKUP($C31,[2]대학수학능력시험성적!$A$2:$J$32,10,FALSE)</f>
        <v>18.697979878997916</v>
      </c>
      <c r="R31" s="144">
        <f>VLOOKUP(B31,[2]Sheet1!$D$2:$G$31,4,FALSE)</f>
        <v>15</v>
      </c>
    </row>
    <row r="32" spans="1:18" ht="24.95" customHeight="1" thickBot="1">
      <c r="A32" s="227"/>
      <c r="B32" s="161" t="s">
        <v>44</v>
      </c>
      <c r="C32" s="161" t="s">
        <v>21</v>
      </c>
      <c r="D32" s="161">
        <v>9</v>
      </c>
      <c r="E32" s="161">
        <v>49</v>
      </c>
      <c r="F32" s="162">
        <f t="shared" si="0"/>
        <v>5.4</v>
      </c>
      <c r="G32" s="163">
        <v>9</v>
      </c>
      <c r="H32" s="164">
        <f>VLOOKUP($C32,[2]학생부성적!$A$5:$D$36,3,FALSE)</f>
        <v>3.5700000000000003</v>
      </c>
      <c r="I32" s="165">
        <f>VLOOKUP($C32,[2]학생부성적!$A$5:$D$36,4,FALSE)</f>
        <v>0.8034212558090017</v>
      </c>
      <c r="J32" s="164">
        <f>VLOOKUP($C32,[2]대학수학능력시험성적!$A$2:$J$32,3,FALSE)</f>
        <v>84.555555555555557</v>
      </c>
      <c r="K32" s="166">
        <f>VLOOKUP($C32,[2]대학수학능력시험성적!$A$2:$J$32,4,FALSE)</f>
        <v>9.0690084121830488</v>
      </c>
      <c r="L32" s="166">
        <f>VLOOKUP($C32,[2]대학수학능력시험성적!$A$2:$J$32,5,FALSE)</f>
        <v>79.888888888888886</v>
      </c>
      <c r="M32" s="166">
        <f>VLOOKUP($C32,[2]대학수학능력시험성적!$A$2:$J$32,6,FALSE)</f>
        <v>13.674342920995789</v>
      </c>
      <c r="N32" s="166">
        <f>VLOOKUP($C32,[2]대학수학능력시험성적!$A$2:$J$32,7,FALSE)</f>
        <v>83.333333333333329</v>
      </c>
      <c r="O32" s="165">
        <f>VLOOKUP($C32,[2]대학수학능력시험성적!$A$2:$J$32,8,FALSE)</f>
        <v>9.0431066441670236</v>
      </c>
      <c r="P32" s="167">
        <f>VLOOKUP($C32,[2]대학수학능력시험성적!$A$2:$J$32,9,FALSE)</f>
        <v>863.24777777777774</v>
      </c>
      <c r="Q32" s="165">
        <f>VLOOKUP($C32,[2]대학수학능력시험성적!$A$2:$J$32,10,FALSE)</f>
        <v>42.628051478335259</v>
      </c>
      <c r="R32" s="168">
        <f>VLOOKUP(B32,[2]Sheet1!$D$2:$G$31,4,FALSE)</f>
        <v>8</v>
      </c>
    </row>
    <row r="33" spans="1:18" ht="24.95" customHeight="1">
      <c r="A33" s="253" t="s">
        <v>131</v>
      </c>
      <c r="B33" s="169" t="s">
        <v>58</v>
      </c>
      <c r="C33" s="169" t="s">
        <v>17</v>
      </c>
      <c r="D33" s="169">
        <v>38</v>
      </c>
      <c r="E33" s="169">
        <v>164</v>
      </c>
      <c r="F33" s="170">
        <f t="shared" si="0"/>
        <v>4.3</v>
      </c>
      <c r="G33" s="171">
        <v>39</v>
      </c>
      <c r="H33" s="172">
        <f>VLOOKUP($C33,[2]학생부성적!$A$5:$D$36,3,FALSE)</f>
        <v>4.6373684210526305</v>
      </c>
      <c r="I33" s="173">
        <f>VLOOKUP($C33,[2]학생부성적!$A$5:$D$36,4,FALSE)</f>
        <v>0.67951873143512298</v>
      </c>
      <c r="J33" s="172">
        <f>VLOOKUP($C33,[2]대학수학능력시험성적!$A$2:$J$32,3,FALSE)</f>
        <v>61.282051282051285</v>
      </c>
      <c r="K33" s="174">
        <f>VLOOKUP($C33,[2]대학수학능력시험성적!$A$2:$J$32,4,FALSE)</f>
        <v>15.577677516814981</v>
      </c>
      <c r="L33" s="174">
        <f>VLOOKUP($C33,[2]대학수학능력시험성적!$A$2:$J$32,5,FALSE)</f>
        <v>57.641025641025642</v>
      </c>
      <c r="M33" s="174">
        <f>VLOOKUP($C33,[2]대학수학능력시험성적!$A$2:$J$32,6,FALSE)</f>
        <v>12.74299642636768</v>
      </c>
      <c r="N33" s="174">
        <f>VLOOKUP($C33,[2]대학수학능력시험성적!$A$2:$J$32,7,FALSE)</f>
        <v>72</v>
      </c>
      <c r="O33" s="173">
        <f>VLOOKUP($C33,[2]대학수학능력시험성적!$A$2:$J$32,8,FALSE)</f>
        <v>16.244920310590505</v>
      </c>
      <c r="P33" s="175">
        <f>VLOOKUP($C33,[2]대학수학능력시험성적!$A$2:$J$32,9,FALSE)</f>
        <v>741.30846153846164</v>
      </c>
      <c r="Q33" s="173">
        <f>VLOOKUP($C33,[2]대학수학능력시험성적!$A$2:$J$32,10,FALSE)</f>
        <v>20.416130693759779</v>
      </c>
      <c r="R33" s="176">
        <f>VLOOKUP(B33,[2]Sheet1!$D$2:$G$31,4,FALSE)</f>
        <v>20</v>
      </c>
    </row>
    <row r="34" spans="1:18" ht="24.95" customHeight="1">
      <c r="A34" s="254"/>
      <c r="B34" s="177" t="s">
        <v>59</v>
      </c>
      <c r="C34" s="177" t="s">
        <v>26</v>
      </c>
      <c r="D34" s="177">
        <v>11</v>
      </c>
      <c r="E34" s="177">
        <v>77</v>
      </c>
      <c r="F34" s="178">
        <f t="shared" si="0"/>
        <v>7</v>
      </c>
      <c r="G34" s="179">
        <v>11</v>
      </c>
      <c r="H34" s="180">
        <f>VLOOKUP($C34,[2]학생부성적!$A$5:$D$36,3,FALSE)</f>
        <v>4.12</v>
      </c>
      <c r="I34" s="181">
        <f>VLOOKUP($C34,[2]학생부성적!$A$5:$D$36,4,FALSE)</f>
        <v>0.84294457442678827</v>
      </c>
      <c r="J34" s="180">
        <f>VLOOKUP($C34,[2]대학수학능력시험성적!$A$2:$J$32,3,FALSE)</f>
        <v>70.090909090909093</v>
      </c>
      <c r="K34" s="182">
        <f>VLOOKUP($C34,[2]대학수학능력시험성적!$A$2:$J$32,4,FALSE)</f>
        <v>16.205804490168138</v>
      </c>
      <c r="L34" s="182">
        <f>VLOOKUP($C34,[2]대학수학능력시험성적!$A$2:$J$32,5,FALSE)</f>
        <v>58.18181818181818</v>
      </c>
      <c r="M34" s="182">
        <f>VLOOKUP($C34,[2]대학수학능력시험성적!$A$2:$J$32,6,FALSE)</f>
        <v>12.171637536937194</v>
      </c>
      <c r="N34" s="182">
        <f>VLOOKUP($C34,[2]대학수학능력시험성적!$A$2:$J$32,7,FALSE)</f>
        <v>71.909090909090907</v>
      </c>
      <c r="O34" s="181">
        <f>VLOOKUP($C34,[2]대학수학능력시험성적!$A$2:$J$32,8,FALSE)</f>
        <v>16.881698242096085</v>
      </c>
      <c r="P34" s="183">
        <f>VLOOKUP($C34,[2]대학수학능력시험성적!$A$2:$J$32,9,FALSE)</f>
        <v>765.44181818181823</v>
      </c>
      <c r="Q34" s="181">
        <f>VLOOKUP($C34,[2]대학수학능력시험성적!$A$2:$J$32,10,FALSE)</f>
        <v>15.976720461162502</v>
      </c>
      <c r="R34" s="184">
        <f>VLOOKUP(B34,[2]Sheet1!$D$2:$G$31,4,FALSE)</f>
        <v>8</v>
      </c>
    </row>
    <row r="35" spans="1:18" ht="24.95" customHeight="1">
      <c r="A35" s="254"/>
      <c r="B35" s="177" t="s">
        <v>60</v>
      </c>
      <c r="C35" s="177" t="s">
        <v>16</v>
      </c>
      <c r="D35" s="177">
        <v>14</v>
      </c>
      <c r="E35" s="177">
        <v>79</v>
      </c>
      <c r="F35" s="178">
        <f t="shared" si="0"/>
        <v>5.6</v>
      </c>
      <c r="G35" s="179">
        <v>14</v>
      </c>
      <c r="H35" s="180">
        <f>VLOOKUP($C35,[2]학생부성적!$A$5:$D$36,3,FALSE)</f>
        <v>4.6971428571428566</v>
      </c>
      <c r="I35" s="181">
        <f>VLOOKUP($C35,[2]학생부성적!$A$5:$D$36,4,FALSE)</f>
        <v>0.63541244840799305</v>
      </c>
      <c r="J35" s="180">
        <f>VLOOKUP($C35,[2]대학수학능력시험성적!$A$2:$J$32,3,FALSE)</f>
        <v>69.285714285714292</v>
      </c>
      <c r="K35" s="182">
        <f>VLOOKUP($C35,[2]대학수학능력시험성적!$A$2:$J$32,4,FALSE)</f>
        <v>10.989791181095372</v>
      </c>
      <c r="L35" s="182">
        <f>VLOOKUP($C35,[2]대학수학능력시험성적!$A$2:$J$32,5,FALSE)</f>
        <v>59.285714285714285</v>
      </c>
      <c r="M35" s="182">
        <f>VLOOKUP($C35,[2]대학수학능력시험성적!$A$2:$J$32,6,FALSE)</f>
        <v>11.77423683561803</v>
      </c>
      <c r="N35" s="182">
        <f>VLOOKUP($C35,[2]대학수학능력시험성적!$A$2:$J$32,7,FALSE)</f>
        <v>71.928571428571431</v>
      </c>
      <c r="O35" s="181">
        <f>VLOOKUP($C35,[2]대학수학능력시험성적!$A$2:$J$32,8,FALSE)</f>
        <v>13.651082038297423</v>
      </c>
      <c r="P35" s="183">
        <f>VLOOKUP($C35,[2]대학수학능력시험성적!$A$2:$J$32,9,FALSE)</f>
        <v>755.99</v>
      </c>
      <c r="Q35" s="181">
        <f>VLOOKUP($C35,[2]대학수학능력시험성적!$A$2:$J$32,10,FALSE)</f>
        <v>11.940491136110435</v>
      </c>
      <c r="R35" s="184">
        <f>VLOOKUP(B35,[2]Sheet1!$D$2:$G$31,4,FALSE)</f>
        <v>7</v>
      </c>
    </row>
    <row r="36" spans="1:18" ht="24.95" customHeight="1" thickBot="1">
      <c r="A36" s="255"/>
      <c r="B36" s="185" t="s">
        <v>61</v>
      </c>
      <c r="C36" s="185" t="s">
        <v>20</v>
      </c>
      <c r="D36" s="185">
        <v>10</v>
      </c>
      <c r="E36" s="185">
        <v>99</v>
      </c>
      <c r="F36" s="186">
        <f t="shared" si="0"/>
        <v>9.9</v>
      </c>
      <c r="G36" s="187">
        <v>11</v>
      </c>
      <c r="H36" s="188">
        <f>VLOOKUP($C36,[2]학생부성적!$A$5:$D$36,3,FALSE)</f>
        <v>4.612222222222222</v>
      </c>
      <c r="I36" s="189">
        <f>VLOOKUP($C36,[2]학생부성적!$A$5:$D$36,4,FALSE)</f>
        <v>0.63506391240528559</v>
      </c>
      <c r="J36" s="188">
        <f>VLOOKUP($C36,[2]대학수학능력시험성적!$A$2:$J$32,3,FALSE)</f>
        <v>68.181818181818187</v>
      </c>
      <c r="K36" s="190">
        <f>VLOOKUP($C36,[2]대학수학능력시험성적!$A$2:$J$32,4,FALSE)</f>
        <v>15.176645825491109</v>
      </c>
      <c r="L36" s="190">
        <f>VLOOKUP($C36,[2]대학수학능력시험성적!$A$2:$J$32,5,FALSE)</f>
        <v>60.636363636363633</v>
      </c>
      <c r="M36" s="190">
        <f>VLOOKUP($C36,[2]대학수학능력시험성적!$A$2:$J$32,6,FALSE)</f>
        <v>9.9477976299254518</v>
      </c>
      <c r="N36" s="190">
        <f>VLOOKUP($C36,[2]대학수학능력시험성적!$A$2:$J$32,7,FALSE)</f>
        <v>73.272727272727266</v>
      </c>
      <c r="O36" s="189">
        <f>VLOOKUP($C36,[2]대학수학능력시험성적!$A$2:$J$32,8,FALSE)</f>
        <v>12.13627851519349</v>
      </c>
      <c r="P36" s="191">
        <f>VLOOKUP($C36,[2]대학수학능력시험성적!$A$2:$J$32,9,FALSE)</f>
        <v>762.94545454545448</v>
      </c>
      <c r="Q36" s="189">
        <f>VLOOKUP($C36,[2]대학수학능력시험성적!$A$2:$J$32,10,FALSE)</f>
        <v>14.775842916205141</v>
      </c>
      <c r="R36" s="192">
        <f>VLOOKUP(B36,[2]Sheet1!$D$2:$G$31,4,FALSE)</f>
        <v>8</v>
      </c>
    </row>
    <row r="37" spans="1:18" ht="24.95" customHeight="1" thickBot="1">
      <c r="A37" s="256" t="s">
        <v>132</v>
      </c>
      <c r="B37" s="257"/>
      <c r="C37" s="193" t="s">
        <v>133</v>
      </c>
      <c r="D37" s="193">
        <v>581</v>
      </c>
      <c r="E37" s="194">
        <v>3462</v>
      </c>
      <c r="F37" s="195">
        <f t="shared" si="0"/>
        <v>6</v>
      </c>
      <c r="G37" s="196">
        <v>583</v>
      </c>
      <c r="H37" s="197">
        <f>VLOOKUP($C37,[2]학생부성적!$A$5:$D$36,3,FALSE)</f>
        <v>4.0306340579710129</v>
      </c>
      <c r="I37" s="198">
        <f>VLOOKUP($C37,[2]학생부성적!$A$5:$D$36,4,FALSE)</f>
        <v>0.85983365226346009</v>
      </c>
      <c r="J37" s="197">
        <f>VLOOKUP($C37,[2]대학수학능력시험성적!$A$2:$J$32,3,FALSE)</f>
        <v>73.300171526586624</v>
      </c>
      <c r="K37" s="199">
        <f>VLOOKUP($C37,[2]대학수학능력시험성적!$A$2:$J$32,4,FALSE)</f>
        <v>13.527588859362083</v>
      </c>
      <c r="L37" s="199">
        <f>VLOOKUP($C37,[2]대학수학능력시험성적!$A$2:$J$32,5,FALSE)</f>
        <v>66.967409948542027</v>
      </c>
      <c r="M37" s="199">
        <f>VLOOKUP($C37,[2]대학수학능력시험성적!$A$2:$J$32,6,FALSE)</f>
        <v>12.984776730437757</v>
      </c>
      <c r="N37" s="199">
        <f>VLOOKUP($C37,[2]대학수학능력시험성적!$A$2:$J$32,7,FALSE)</f>
        <v>76.588336192109779</v>
      </c>
      <c r="O37" s="198">
        <f>VLOOKUP($C37,[2]대학수학능력시험성적!$A$2:$J$32,8,FALSE)</f>
        <v>13.789970793562905</v>
      </c>
      <c r="P37" s="200">
        <f>VLOOKUP($C37,[2]대학수학능력시험성적!$A$2:$J$32,9,FALSE)</f>
        <v>801.76118353344793</v>
      </c>
      <c r="Q37" s="198">
        <f>VLOOKUP($C37,[2]대학수학능력시험성적!$A$2:$J$32,10,FALSE)</f>
        <v>33.678447752584994</v>
      </c>
      <c r="R37" s="201"/>
    </row>
    <row r="38" spans="1:18" ht="9.9499999999999993" customHeight="1"/>
    <row r="39" spans="1:18">
      <c r="A39" t="s">
        <v>134</v>
      </c>
    </row>
  </sheetData>
  <mergeCells count="21">
    <mergeCell ref="A12:A21"/>
    <mergeCell ref="A22:A27"/>
    <mergeCell ref="A28:A32"/>
    <mergeCell ref="A33:A36"/>
    <mergeCell ref="A37:B37"/>
    <mergeCell ref="A7:A11"/>
    <mergeCell ref="A2:R2"/>
    <mergeCell ref="D3:G3"/>
    <mergeCell ref="A4:A6"/>
    <mergeCell ref="B4:B6"/>
    <mergeCell ref="D4:D6"/>
    <mergeCell ref="E4:E6"/>
    <mergeCell ref="F4:F6"/>
    <mergeCell ref="G4:G6"/>
    <mergeCell ref="H4:I5"/>
    <mergeCell ref="J4:O4"/>
    <mergeCell ref="P4:Q5"/>
    <mergeCell ref="R4:R6"/>
    <mergeCell ref="J5:K5"/>
    <mergeCell ref="L5:M5"/>
    <mergeCell ref="N5:O5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2"/>
  <sheetViews>
    <sheetView showGridLines="0" showZeros="0" zoomScaleNormal="100" workbookViewId="0">
      <selection activeCell="A6" sqref="A6:XFD7"/>
    </sheetView>
  </sheetViews>
  <sheetFormatPr defaultColWidth="9" defaultRowHeight="12"/>
  <cols>
    <col min="1" max="1" width="10.5" style="1" bestFit="1" customWidth="1"/>
    <col min="2" max="2" width="20" style="1" bestFit="1" customWidth="1"/>
    <col min="3" max="3" width="4.5" style="2" hidden="1" customWidth="1"/>
    <col min="4" max="4" width="6.75" style="2" customWidth="1"/>
    <col min="5" max="5" width="7.5" style="2" customWidth="1"/>
    <col min="6" max="6" width="7.625" style="2" customWidth="1"/>
    <col min="7" max="7" width="6.375" style="2" customWidth="1"/>
    <col min="8" max="8" width="9" style="2" customWidth="1"/>
    <col min="9" max="9" width="7.375" style="2" customWidth="1"/>
    <col min="10" max="10" width="11.125" style="2" customWidth="1"/>
    <col min="11" max="16384" width="9" style="1"/>
  </cols>
  <sheetData>
    <row r="2" spans="1:10" ht="24">
      <c r="A2" s="214" t="s">
        <v>80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9.9499999999999993" customHeight="1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 ht="6" customHeight="1" thickBot="1"/>
    <row r="5" spans="1:10" ht="36.75" thickBot="1">
      <c r="A5" s="25" t="s">
        <v>77</v>
      </c>
      <c r="B5" s="26" t="s">
        <v>78</v>
      </c>
      <c r="C5" s="26"/>
      <c r="D5" s="26" t="s">
        <v>29</v>
      </c>
      <c r="E5" s="26" t="s">
        <v>30</v>
      </c>
      <c r="F5" s="26" t="s">
        <v>66</v>
      </c>
      <c r="G5" s="26" t="s">
        <v>70</v>
      </c>
      <c r="H5" s="26" t="s">
        <v>68</v>
      </c>
      <c r="I5" s="26" t="s">
        <v>69</v>
      </c>
      <c r="J5" s="27" t="s">
        <v>71</v>
      </c>
    </row>
    <row r="6" spans="1:10" ht="23.1" customHeight="1" thickTop="1">
      <c r="A6" s="66" t="s">
        <v>62</v>
      </c>
      <c r="B6" s="6" t="s">
        <v>56</v>
      </c>
      <c r="C6" s="7" t="s">
        <v>28</v>
      </c>
      <c r="D6" s="8">
        <v>2</v>
      </c>
      <c r="E6" s="8">
        <v>3</v>
      </c>
      <c r="F6" s="68">
        <v>1.5</v>
      </c>
      <c r="G6" s="11">
        <v>2</v>
      </c>
      <c r="H6" s="69">
        <v>8.4600000000000009</v>
      </c>
      <c r="I6" s="69">
        <v>0.19999999999994458</v>
      </c>
      <c r="J6" s="70">
        <v>0</v>
      </c>
    </row>
    <row r="7" spans="1:10" ht="23.1" customHeight="1" thickBot="1">
      <c r="A7" s="258" t="s">
        <v>45</v>
      </c>
      <c r="B7" s="259"/>
      <c r="C7" s="28" t="s">
        <v>76</v>
      </c>
      <c r="D7" s="72">
        <v>2</v>
      </c>
      <c r="E7" s="72">
        <v>3</v>
      </c>
      <c r="F7" s="72">
        <v>1.5</v>
      </c>
      <c r="G7" s="72">
        <v>2</v>
      </c>
      <c r="H7" s="73">
        <v>8.4600000000000009</v>
      </c>
      <c r="I7" s="73">
        <v>0.19999999999994458</v>
      </c>
      <c r="J7" s="74"/>
    </row>
    <row r="8" spans="1:10" ht="9.9499999999999993" customHeight="1"/>
    <row r="9" spans="1:10" ht="17.100000000000001" customHeight="1">
      <c r="A9" s="3"/>
    </row>
    <row r="10" spans="1:10" ht="17.100000000000001" customHeight="1">
      <c r="A10" s="4"/>
    </row>
    <row r="11" spans="1:10" ht="17.100000000000001" customHeight="1">
      <c r="A11" s="4"/>
    </row>
    <row r="12" spans="1:10">
      <c r="A12" s="4"/>
    </row>
  </sheetData>
  <mergeCells count="2">
    <mergeCell ref="A7:B7"/>
    <mergeCell ref="A2:J2"/>
  </mergeCells>
  <phoneticPr fontId="1" type="noConversion"/>
  <printOptions horizontalCentered="1"/>
  <pageMargins left="0.43307086614173229" right="0.15748031496062992" top="0.74803149606299213" bottom="0.43307086614173229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J33"/>
  <sheetViews>
    <sheetView showGridLines="0" showZeros="0" zoomScaleNormal="100" workbookViewId="0">
      <selection activeCell="A2" sqref="A2:J2"/>
    </sheetView>
  </sheetViews>
  <sheetFormatPr defaultColWidth="9" defaultRowHeight="12"/>
  <cols>
    <col min="1" max="1" width="10.5" style="1" bestFit="1" customWidth="1"/>
    <col min="2" max="2" width="21.125" style="1" customWidth="1"/>
    <col min="3" max="3" width="4.5" style="2" hidden="1" customWidth="1"/>
    <col min="4" max="4" width="6.375" style="2" customWidth="1"/>
    <col min="5" max="5" width="6.625" style="2" customWidth="1"/>
    <col min="6" max="6" width="7.75" style="2" customWidth="1"/>
    <col min="7" max="7" width="6.625" style="2" customWidth="1"/>
    <col min="8" max="8" width="8.125" style="2" customWidth="1"/>
    <col min="9" max="9" width="6" style="2" bestFit="1" customWidth="1"/>
    <col min="10" max="10" width="8.375" style="2" customWidth="1"/>
    <col min="11" max="16384" width="9" style="1"/>
  </cols>
  <sheetData>
    <row r="2" spans="1:10" ht="24">
      <c r="A2" s="214" t="s">
        <v>81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9.9499999999999993" customHeight="1">
      <c r="A3" s="67"/>
      <c r="B3" s="67"/>
      <c r="C3" s="67"/>
      <c r="D3" s="67"/>
      <c r="E3" s="67"/>
      <c r="F3" s="67"/>
      <c r="G3" s="67"/>
      <c r="H3" s="67"/>
      <c r="I3" s="67"/>
      <c r="J3" s="67"/>
    </row>
    <row r="4" spans="1:10" ht="6" customHeight="1" thickBot="1"/>
    <row r="5" spans="1:10" ht="36.75" thickBot="1">
      <c r="A5" s="25" t="s">
        <v>77</v>
      </c>
      <c r="B5" s="26" t="s">
        <v>78</v>
      </c>
      <c r="C5" s="26"/>
      <c r="D5" s="26" t="s">
        <v>29</v>
      </c>
      <c r="E5" s="26" t="s">
        <v>30</v>
      </c>
      <c r="F5" s="26" t="s">
        <v>66</v>
      </c>
      <c r="G5" s="26" t="s">
        <v>70</v>
      </c>
      <c r="H5" s="26" t="s">
        <v>68</v>
      </c>
      <c r="I5" s="26" t="s">
        <v>69</v>
      </c>
      <c r="J5" s="27" t="s">
        <v>71</v>
      </c>
    </row>
    <row r="6" spans="1:10" ht="23.1" customHeight="1" thickTop="1">
      <c r="A6" s="221" t="s">
        <v>31</v>
      </c>
      <c r="B6" s="6" t="s">
        <v>46</v>
      </c>
      <c r="C6" s="7" t="s">
        <v>0</v>
      </c>
      <c r="D6" s="8">
        <v>2</v>
      </c>
      <c r="E6" s="8">
        <v>10</v>
      </c>
      <c r="F6" s="9">
        <v>5</v>
      </c>
      <c r="G6" s="8">
        <v>2</v>
      </c>
      <c r="H6" s="10">
        <v>2.625</v>
      </c>
      <c r="I6" s="10">
        <v>0.40500000000000064</v>
      </c>
      <c r="J6" s="14">
        <v>1</v>
      </c>
    </row>
    <row r="7" spans="1:10" ht="23.1" customHeight="1">
      <c r="A7" s="221"/>
      <c r="B7" s="6" t="s">
        <v>47</v>
      </c>
      <c r="C7" s="7" t="s">
        <v>7</v>
      </c>
      <c r="D7" s="8">
        <v>3</v>
      </c>
      <c r="E7" s="8">
        <v>21</v>
      </c>
      <c r="F7" s="9">
        <v>7</v>
      </c>
      <c r="G7" s="8">
        <v>3</v>
      </c>
      <c r="H7" s="10">
        <v>1.99</v>
      </c>
      <c r="I7" s="10">
        <v>0.50576674465607241</v>
      </c>
      <c r="J7" s="14">
        <v>1</v>
      </c>
    </row>
    <row r="8" spans="1:10" ht="23.1" customHeight="1">
      <c r="A8" s="221"/>
      <c r="B8" s="6" t="s">
        <v>48</v>
      </c>
      <c r="C8" s="7" t="s">
        <v>6</v>
      </c>
      <c r="D8" s="8">
        <v>2</v>
      </c>
      <c r="E8" s="8">
        <v>6</v>
      </c>
      <c r="F8" s="9">
        <v>3</v>
      </c>
      <c r="G8" s="8">
        <v>2</v>
      </c>
      <c r="H8" s="10">
        <v>3.2149999999999999</v>
      </c>
      <c r="I8" s="10">
        <v>1.4149999999999998</v>
      </c>
      <c r="J8" s="14">
        <v>4</v>
      </c>
    </row>
    <row r="9" spans="1:10" ht="23.1" customHeight="1">
      <c r="A9" s="221"/>
      <c r="B9" s="6" t="s">
        <v>32</v>
      </c>
      <c r="C9" s="7" t="s">
        <v>11</v>
      </c>
      <c r="D9" s="8">
        <v>3</v>
      </c>
      <c r="E9" s="8">
        <v>15</v>
      </c>
      <c r="F9" s="9">
        <v>5</v>
      </c>
      <c r="G9" s="8">
        <v>3</v>
      </c>
      <c r="H9" s="10">
        <v>2.7466666666666666</v>
      </c>
      <c r="I9" s="10">
        <v>0.15326085243430626</v>
      </c>
      <c r="J9" s="14">
        <v>3</v>
      </c>
    </row>
    <row r="10" spans="1:10" ht="23.1" customHeight="1" thickBot="1">
      <c r="A10" s="222"/>
      <c r="B10" s="35" t="s">
        <v>49</v>
      </c>
      <c r="C10" s="36" t="s">
        <v>3</v>
      </c>
      <c r="D10" s="37">
        <v>1</v>
      </c>
      <c r="E10" s="37">
        <v>23</v>
      </c>
      <c r="F10" s="38">
        <v>23</v>
      </c>
      <c r="G10" s="37">
        <v>0</v>
      </c>
      <c r="H10" s="39">
        <v>0</v>
      </c>
      <c r="I10" s="39">
        <v>0</v>
      </c>
      <c r="J10" s="40">
        <v>0</v>
      </c>
    </row>
    <row r="11" spans="1:10" ht="23.1" customHeight="1">
      <c r="A11" s="223" t="s">
        <v>64</v>
      </c>
      <c r="B11" s="41" t="s">
        <v>50</v>
      </c>
      <c r="C11" s="42" t="s">
        <v>14</v>
      </c>
      <c r="D11" s="43">
        <v>2</v>
      </c>
      <c r="E11" s="43">
        <v>9</v>
      </c>
      <c r="F11" s="44">
        <v>4.5</v>
      </c>
      <c r="G11" s="43">
        <v>2</v>
      </c>
      <c r="H11" s="45">
        <v>3.33</v>
      </c>
      <c r="I11" s="45">
        <v>0.52999999999999914</v>
      </c>
      <c r="J11" s="46">
        <v>1</v>
      </c>
    </row>
    <row r="12" spans="1:10" ht="23.1" customHeight="1">
      <c r="A12" s="221"/>
      <c r="B12" s="6" t="s">
        <v>63</v>
      </c>
      <c r="C12" s="7" t="s">
        <v>12</v>
      </c>
      <c r="D12" s="8">
        <v>1</v>
      </c>
      <c r="E12" s="8">
        <v>6</v>
      </c>
      <c r="F12" s="9">
        <v>6</v>
      </c>
      <c r="G12" s="8">
        <v>1</v>
      </c>
      <c r="H12" s="10">
        <v>2.16</v>
      </c>
      <c r="I12" s="10">
        <v>0</v>
      </c>
      <c r="J12" s="14"/>
    </row>
    <row r="13" spans="1:10" ht="23.1" customHeight="1">
      <c r="A13" s="221"/>
      <c r="B13" s="6" t="s">
        <v>51</v>
      </c>
      <c r="C13" s="7" t="s">
        <v>24</v>
      </c>
      <c r="D13" s="8">
        <v>1</v>
      </c>
      <c r="E13" s="8">
        <v>9</v>
      </c>
      <c r="F13" s="9">
        <v>9</v>
      </c>
      <c r="G13" s="8">
        <v>1</v>
      </c>
      <c r="H13" s="10">
        <v>2.9</v>
      </c>
      <c r="I13" s="10">
        <v>0</v>
      </c>
      <c r="J13" s="14">
        <v>2</v>
      </c>
    </row>
    <row r="14" spans="1:10" ht="23.1" customHeight="1">
      <c r="A14" s="221"/>
      <c r="B14" s="6" t="s">
        <v>52</v>
      </c>
      <c r="C14" s="7" t="s">
        <v>22</v>
      </c>
      <c r="D14" s="8">
        <v>2</v>
      </c>
      <c r="E14" s="8">
        <v>9</v>
      </c>
      <c r="F14" s="9">
        <v>4.5</v>
      </c>
      <c r="G14" s="8">
        <v>2</v>
      </c>
      <c r="H14" s="10">
        <v>2.42</v>
      </c>
      <c r="I14" s="10">
        <v>0.43000000000000083</v>
      </c>
      <c r="J14" s="14">
        <v>2</v>
      </c>
    </row>
    <row r="15" spans="1:10" ht="23.1" customHeight="1">
      <c r="A15" s="221"/>
      <c r="B15" s="6" t="s">
        <v>33</v>
      </c>
      <c r="C15" s="7" t="s">
        <v>25</v>
      </c>
      <c r="D15" s="8">
        <v>1</v>
      </c>
      <c r="E15" s="8">
        <v>10</v>
      </c>
      <c r="F15" s="9">
        <v>10</v>
      </c>
      <c r="G15" s="8">
        <v>1</v>
      </c>
      <c r="H15" s="10">
        <v>1.61</v>
      </c>
      <c r="I15" s="10">
        <v>0</v>
      </c>
      <c r="J15" s="14">
        <v>0</v>
      </c>
    </row>
    <row r="16" spans="1:10" ht="23.1" customHeight="1">
      <c r="A16" s="221"/>
      <c r="B16" s="6" t="s">
        <v>53</v>
      </c>
      <c r="C16" s="7" t="s">
        <v>15</v>
      </c>
      <c r="D16" s="8">
        <v>2</v>
      </c>
      <c r="E16" s="8">
        <v>9</v>
      </c>
      <c r="F16" s="9">
        <v>4.5</v>
      </c>
      <c r="G16" s="8">
        <v>2</v>
      </c>
      <c r="H16" s="10">
        <v>2.625</v>
      </c>
      <c r="I16" s="10">
        <v>0.625</v>
      </c>
      <c r="J16" s="14">
        <v>4</v>
      </c>
    </row>
    <row r="17" spans="1:10" ht="23.1" customHeight="1">
      <c r="A17" s="221"/>
      <c r="B17" s="6" t="s">
        <v>54</v>
      </c>
      <c r="C17" s="7" t="s">
        <v>23</v>
      </c>
      <c r="D17" s="8">
        <v>6</v>
      </c>
      <c r="E17" s="8">
        <v>28</v>
      </c>
      <c r="F17" s="9">
        <v>4.7</v>
      </c>
      <c r="G17" s="8">
        <v>6</v>
      </c>
      <c r="H17" s="10">
        <v>2.9283333333333332</v>
      </c>
      <c r="I17" s="10">
        <v>0.27425150663011599</v>
      </c>
      <c r="J17" s="14">
        <v>12</v>
      </c>
    </row>
    <row r="18" spans="1:10" ht="23.1" customHeight="1" thickBot="1">
      <c r="A18" s="224"/>
      <c r="B18" s="47" t="s">
        <v>39</v>
      </c>
      <c r="C18" s="48" t="s">
        <v>10</v>
      </c>
      <c r="D18" s="15">
        <v>1</v>
      </c>
      <c r="E18" s="15">
        <v>6</v>
      </c>
      <c r="F18" s="16">
        <v>6</v>
      </c>
      <c r="G18" s="15">
        <v>1</v>
      </c>
      <c r="H18" s="17">
        <v>1.77</v>
      </c>
      <c r="I18" s="17">
        <v>0</v>
      </c>
      <c r="J18" s="18">
        <v>3</v>
      </c>
    </row>
    <row r="19" spans="1:10" ht="23.1" customHeight="1">
      <c r="A19" s="220" t="s">
        <v>83</v>
      </c>
      <c r="B19" s="19" t="s">
        <v>34</v>
      </c>
      <c r="C19" s="20" t="s">
        <v>8</v>
      </c>
      <c r="D19" s="21">
        <v>3</v>
      </c>
      <c r="E19" s="21">
        <v>18</v>
      </c>
      <c r="F19" s="22">
        <v>6</v>
      </c>
      <c r="G19" s="21">
        <v>3</v>
      </c>
      <c r="H19" s="23">
        <v>2.4566666666666666</v>
      </c>
      <c r="I19" s="23">
        <v>0.14337208778405017</v>
      </c>
      <c r="J19" s="24">
        <v>1</v>
      </c>
    </row>
    <row r="20" spans="1:10" ht="23.1" customHeight="1">
      <c r="A20" s="221"/>
      <c r="B20" s="6" t="s">
        <v>35</v>
      </c>
      <c r="C20" s="7" t="s">
        <v>9</v>
      </c>
      <c r="D20" s="8">
        <v>2</v>
      </c>
      <c r="E20" s="8">
        <v>16</v>
      </c>
      <c r="F20" s="9">
        <v>8</v>
      </c>
      <c r="G20" s="8">
        <v>2</v>
      </c>
      <c r="H20" s="10">
        <v>2.335</v>
      </c>
      <c r="I20" s="10">
        <v>6.5000000000006247E-2</v>
      </c>
      <c r="J20" s="14">
        <v>1</v>
      </c>
    </row>
    <row r="21" spans="1:10" ht="23.1" customHeight="1">
      <c r="A21" s="221"/>
      <c r="B21" s="6" t="s">
        <v>36</v>
      </c>
      <c r="C21" s="7" t="s">
        <v>5</v>
      </c>
      <c r="D21" s="8">
        <v>1</v>
      </c>
      <c r="E21" s="8">
        <v>9</v>
      </c>
      <c r="F21" s="9">
        <v>9</v>
      </c>
      <c r="G21" s="8">
        <v>1</v>
      </c>
      <c r="H21" s="10">
        <v>1.43</v>
      </c>
      <c r="I21" s="10">
        <v>0</v>
      </c>
      <c r="J21" s="14">
        <v>0</v>
      </c>
    </row>
    <row r="22" spans="1:10" ht="23.1" customHeight="1">
      <c r="A22" s="221"/>
      <c r="B22" s="6" t="s">
        <v>37</v>
      </c>
      <c r="C22" s="7" t="s">
        <v>13</v>
      </c>
      <c r="D22" s="12">
        <v>2</v>
      </c>
      <c r="E22" s="8">
        <v>14</v>
      </c>
      <c r="F22" s="9">
        <v>7</v>
      </c>
      <c r="G22" s="8">
        <v>2</v>
      </c>
      <c r="H22" s="10">
        <v>1.595</v>
      </c>
      <c r="I22" s="10">
        <v>9.4999999999999155E-2</v>
      </c>
      <c r="J22" s="14">
        <v>1</v>
      </c>
    </row>
    <row r="23" spans="1:10" ht="23.1" customHeight="1" thickBot="1">
      <c r="A23" s="222"/>
      <c r="B23" s="35" t="s">
        <v>38</v>
      </c>
      <c r="C23" s="36" t="s">
        <v>27</v>
      </c>
      <c r="D23" s="75">
        <v>1</v>
      </c>
      <c r="E23" s="37">
        <v>4</v>
      </c>
      <c r="F23" s="38">
        <v>4</v>
      </c>
      <c r="G23" s="37">
        <v>1</v>
      </c>
      <c r="H23" s="39">
        <v>2.89</v>
      </c>
      <c r="I23" s="39">
        <v>0</v>
      </c>
      <c r="J23" s="40">
        <v>0</v>
      </c>
    </row>
    <row r="24" spans="1:10" ht="23.1" customHeight="1">
      <c r="A24" s="223" t="s">
        <v>40</v>
      </c>
      <c r="B24" s="41" t="s">
        <v>41</v>
      </c>
      <c r="C24" s="42" t="s">
        <v>1</v>
      </c>
      <c r="D24" s="43">
        <v>2</v>
      </c>
      <c r="E24" s="43">
        <v>15</v>
      </c>
      <c r="F24" s="44">
        <v>7.5</v>
      </c>
      <c r="G24" s="43">
        <v>1</v>
      </c>
      <c r="H24" s="45">
        <v>1.62</v>
      </c>
      <c r="I24" s="45">
        <v>0</v>
      </c>
      <c r="J24" s="46">
        <v>6</v>
      </c>
    </row>
    <row r="25" spans="1:10" ht="23.1" customHeight="1">
      <c r="A25" s="221"/>
      <c r="B25" s="6" t="s">
        <v>42</v>
      </c>
      <c r="C25" s="7" t="s">
        <v>2</v>
      </c>
      <c r="D25" s="8">
        <v>1</v>
      </c>
      <c r="E25" s="8">
        <v>7</v>
      </c>
      <c r="F25" s="9">
        <v>7</v>
      </c>
      <c r="G25" s="8">
        <v>0</v>
      </c>
      <c r="H25" s="10">
        <v>0</v>
      </c>
      <c r="I25" s="10">
        <v>0</v>
      </c>
      <c r="J25" s="14">
        <v>0</v>
      </c>
    </row>
    <row r="26" spans="1:10" ht="23.1" customHeight="1" thickBot="1">
      <c r="A26" s="224"/>
      <c r="B26" s="47" t="s">
        <v>57</v>
      </c>
      <c r="C26" s="48" t="s">
        <v>18</v>
      </c>
      <c r="D26" s="15">
        <v>3</v>
      </c>
      <c r="E26" s="15">
        <v>12</v>
      </c>
      <c r="F26" s="16">
        <v>4</v>
      </c>
      <c r="G26" s="15">
        <v>3</v>
      </c>
      <c r="H26" s="17">
        <v>3.0133333333333336</v>
      </c>
      <c r="I26" s="17">
        <v>0.37187214051187856</v>
      </c>
      <c r="J26" s="18">
        <v>4</v>
      </c>
    </row>
    <row r="27" spans="1:10" ht="23.1" customHeight="1">
      <c r="A27" s="215" t="s">
        <v>82</v>
      </c>
      <c r="B27" s="50" t="s">
        <v>59</v>
      </c>
      <c r="C27" s="51" t="s">
        <v>26</v>
      </c>
      <c r="D27" s="52">
        <v>1</v>
      </c>
      <c r="E27" s="52">
        <v>4</v>
      </c>
      <c r="F27" s="53">
        <v>4</v>
      </c>
      <c r="G27" s="52">
        <v>1</v>
      </c>
      <c r="H27" s="54">
        <v>4.7699999999999996</v>
      </c>
      <c r="I27" s="54">
        <v>0</v>
      </c>
      <c r="J27" s="55">
        <v>1</v>
      </c>
    </row>
    <row r="28" spans="1:10" ht="23.1" customHeight="1">
      <c r="A28" s="216"/>
      <c r="B28" s="29" t="s">
        <v>60</v>
      </c>
      <c r="C28" s="30" t="s">
        <v>16</v>
      </c>
      <c r="D28" s="31">
        <v>1</v>
      </c>
      <c r="E28" s="31">
        <v>9</v>
      </c>
      <c r="F28" s="32">
        <v>9</v>
      </c>
      <c r="G28" s="31">
        <v>1</v>
      </c>
      <c r="H28" s="33">
        <v>2.37</v>
      </c>
      <c r="I28" s="33">
        <v>0</v>
      </c>
      <c r="J28" s="34">
        <v>0</v>
      </c>
    </row>
    <row r="29" spans="1:10" ht="23.1" customHeight="1" thickBot="1">
      <c r="A29" s="217"/>
      <c r="B29" s="56" t="s">
        <v>61</v>
      </c>
      <c r="C29" s="57" t="s">
        <v>20</v>
      </c>
      <c r="D29" s="58">
        <v>2</v>
      </c>
      <c r="E29" s="58">
        <v>8</v>
      </c>
      <c r="F29" s="59">
        <v>4</v>
      </c>
      <c r="G29" s="58">
        <v>1</v>
      </c>
      <c r="H29" s="60">
        <v>1.69</v>
      </c>
      <c r="I29" s="60">
        <v>0</v>
      </c>
      <c r="J29" s="61">
        <v>1</v>
      </c>
    </row>
    <row r="30" spans="1:10" ht="23.1" customHeight="1" thickBot="1">
      <c r="A30" s="218" t="s">
        <v>45</v>
      </c>
      <c r="B30" s="219"/>
      <c r="C30" s="49" t="s">
        <v>76</v>
      </c>
      <c r="D30" s="62">
        <v>46</v>
      </c>
      <c r="E30" s="62">
        <v>277</v>
      </c>
      <c r="F30" s="63">
        <v>6</v>
      </c>
      <c r="G30" s="62">
        <v>42</v>
      </c>
      <c r="H30" s="64">
        <v>2.5640476190476189</v>
      </c>
      <c r="I30" s="64">
        <v>0.75893113911797239</v>
      </c>
      <c r="J30" s="65"/>
    </row>
    <row r="31" spans="1:10" ht="9.9499999999999993" customHeight="1"/>
    <row r="32" spans="1:10" ht="17.100000000000001" customHeight="1">
      <c r="A32" s="4"/>
    </row>
    <row r="33" spans="1:1">
      <c r="A33" s="4"/>
    </row>
  </sheetData>
  <mergeCells count="7">
    <mergeCell ref="A2:J2"/>
    <mergeCell ref="A19:A23"/>
    <mergeCell ref="A24:A26"/>
    <mergeCell ref="A27:A29"/>
    <mergeCell ref="A30:B30"/>
    <mergeCell ref="A6:A10"/>
    <mergeCell ref="A11:A18"/>
  </mergeCells>
  <phoneticPr fontId="1" type="noConversion"/>
  <printOptions horizontalCentered="1"/>
  <pageMargins left="0.43307086614173229" right="0.15748031496062992" top="0.74803149606299213" bottom="0.43307086614173229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J21"/>
  <sheetViews>
    <sheetView showGridLines="0" showZeros="0" zoomScaleNormal="100" workbookViewId="0">
      <selection activeCell="A2" sqref="A2:J2"/>
    </sheetView>
  </sheetViews>
  <sheetFormatPr defaultColWidth="9" defaultRowHeight="12"/>
  <cols>
    <col min="1" max="1" width="10.5" style="1" bestFit="1" customWidth="1"/>
    <col min="2" max="2" width="20" style="1" bestFit="1" customWidth="1"/>
    <col min="3" max="3" width="4.5" style="2" hidden="1" customWidth="1"/>
    <col min="4" max="4" width="6" style="2" customWidth="1"/>
    <col min="5" max="5" width="6.625" style="2" customWidth="1"/>
    <col min="6" max="6" width="7.5" style="2" customWidth="1"/>
    <col min="7" max="7" width="6.375" style="2" customWidth="1"/>
    <col min="8" max="8" width="8.25" style="2" customWidth="1"/>
    <col min="9" max="9" width="7.5" style="2" customWidth="1"/>
    <col min="10" max="10" width="8.75" style="2" customWidth="1"/>
    <col min="11" max="16384" width="9" style="1"/>
  </cols>
  <sheetData>
    <row r="2" spans="1:10" ht="24">
      <c r="A2" s="214" t="s">
        <v>84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9.9499999999999993" customHeight="1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 ht="6" customHeight="1" thickBot="1"/>
    <row r="5" spans="1:10" ht="36.75" thickBot="1">
      <c r="A5" s="25" t="s">
        <v>77</v>
      </c>
      <c r="B5" s="26" t="s">
        <v>78</v>
      </c>
      <c r="C5" s="26"/>
      <c r="D5" s="26" t="s">
        <v>29</v>
      </c>
      <c r="E5" s="26" t="s">
        <v>30</v>
      </c>
      <c r="F5" s="26" t="s">
        <v>66</v>
      </c>
      <c r="G5" s="26" t="s">
        <v>70</v>
      </c>
      <c r="H5" s="26" t="s">
        <v>68</v>
      </c>
      <c r="I5" s="26" t="s">
        <v>69</v>
      </c>
      <c r="J5" s="27" t="s">
        <v>71</v>
      </c>
    </row>
    <row r="6" spans="1:10" ht="24.95" customHeight="1" thickTop="1">
      <c r="A6" s="221" t="s">
        <v>31</v>
      </c>
      <c r="B6" s="6" t="s">
        <v>46</v>
      </c>
      <c r="C6" s="7" t="s">
        <v>0</v>
      </c>
      <c r="D6" s="8">
        <v>1</v>
      </c>
      <c r="E6" s="8">
        <v>3</v>
      </c>
      <c r="F6" s="9">
        <v>3</v>
      </c>
      <c r="G6" s="8">
        <v>1</v>
      </c>
      <c r="H6" s="10">
        <v>4.0999999999999996</v>
      </c>
      <c r="I6" s="10">
        <v>0</v>
      </c>
      <c r="J6" s="14">
        <v>0</v>
      </c>
    </row>
    <row r="7" spans="1:10" ht="24.95" customHeight="1">
      <c r="A7" s="221"/>
      <c r="B7" s="6" t="s">
        <v>48</v>
      </c>
      <c r="C7" s="7" t="s">
        <v>6</v>
      </c>
      <c r="D7" s="8">
        <v>2</v>
      </c>
      <c r="E7" s="8">
        <v>5</v>
      </c>
      <c r="F7" s="9">
        <v>2.5</v>
      </c>
      <c r="G7" s="8">
        <v>2</v>
      </c>
      <c r="H7" s="10">
        <v>5.0149999999999997</v>
      </c>
      <c r="I7" s="10">
        <v>0.74500000000000277</v>
      </c>
      <c r="J7" s="14">
        <v>0</v>
      </c>
    </row>
    <row r="8" spans="1:10" ht="24.95" customHeight="1" thickBot="1">
      <c r="A8" s="222"/>
      <c r="B8" s="35" t="s">
        <v>49</v>
      </c>
      <c r="C8" s="36" t="s">
        <v>3</v>
      </c>
      <c r="D8" s="37">
        <v>1</v>
      </c>
      <c r="E8" s="37">
        <v>3</v>
      </c>
      <c r="F8" s="38">
        <v>3</v>
      </c>
      <c r="G8" s="37">
        <v>0</v>
      </c>
      <c r="H8" s="39">
        <v>0</v>
      </c>
      <c r="I8" s="39">
        <v>0</v>
      </c>
      <c r="J8" s="40">
        <v>2</v>
      </c>
    </row>
    <row r="9" spans="1:10" ht="24.95" customHeight="1">
      <c r="A9" s="223" t="s">
        <v>64</v>
      </c>
      <c r="B9" s="41" t="s">
        <v>50</v>
      </c>
      <c r="C9" s="42" t="s">
        <v>14</v>
      </c>
      <c r="D9" s="43">
        <v>2</v>
      </c>
      <c r="E9" s="43">
        <v>4</v>
      </c>
      <c r="F9" s="44">
        <v>2</v>
      </c>
      <c r="G9" s="43">
        <v>1</v>
      </c>
      <c r="H9" s="45">
        <v>2.0699999999999998</v>
      </c>
      <c r="I9" s="45">
        <v>0</v>
      </c>
      <c r="J9" s="46">
        <v>2</v>
      </c>
    </row>
    <row r="10" spans="1:10" ht="24.95" customHeight="1">
      <c r="A10" s="221"/>
      <c r="B10" s="6" t="s">
        <v>33</v>
      </c>
      <c r="C10" s="7" t="s">
        <v>25</v>
      </c>
      <c r="D10" s="8">
        <v>1</v>
      </c>
      <c r="E10" s="8">
        <v>3</v>
      </c>
      <c r="F10" s="9">
        <v>3</v>
      </c>
      <c r="G10" s="8">
        <v>1</v>
      </c>
      <c r="H10" s="10">
        <v>5.74</v>
      </c>
      <c r="I10" s="10">
        <v>0</v>
      </c>
      <c r="J10" s="14">
        <v>1</v>
      </c>
    </row>
    <row r="11" spans="1:10" ht="24.95" customHeight="1" thickBot="1">
      <c r="A11" s="224"/>
      <c r="B11" s="47" t="s">
        <v>54</v>
      </c>
      <c r="C11" s="48" t="s">
        <v>23</v>
      </c>
      <c r="D11" s="15">
        <v>5</v>
      </c>
      <c r="E11" s="15">
        <v>12</v>
      </c>
      <c r="F11" s="16">
        <v>2.4</v>
      </c>
      <c r="G11" s="15">
        <v>2</v>
      </c>
      <c r="H11" s="17">
        <v>3.7299999999999995</v>
      </c>
      <c r="I11" s="17">
        <v>1.2000000000000006</v>
      </c>
      <c r="J11" s="18">
        <v>5</v>
      </c>
    </row>
    <row r="12" spans="1:10" ht="24.95" customHeight="1">
      <c r="A12" s="223" t="s">
        <v>40</v>
      </c>
      <c r="B12" s="41" t="s">
        <v>41</v>
      </c>
      <c r="C12" s="42" t="s">
        <v>1</v>
      </c>
      <c r="D12" s="43">
        <v>2</v>
      </c>
      <c r="E12" s="43">
        <v>21</v>
      </c>
      <c r="F12" s="44">
        <v>10.5</v>
      </c>
      <c r="G12" s="43">
        <v>2</v>
      </c>
      <c r="H12" s="45">
        <v>1.5649999999999999</v>
      </c>
      <c r="I12" s="45">
        <v>0.16500000000000017</v>
      </c>
      <c r="J12" s="46">
        <v>1</v>
      </c>
    </row>
    <row r="13" spans="1:10" ht="24.95" customHeight="1">
      <c r="A13" s="221"/>
      <c r="B13" s="6" t="s">
        <v>42</v>
      </c>
      <c r="C13" s="7" t="s">
        <v>2</v>
      </c>
      <c r="D13" s="8">
        <v>1</v>
      </c>
      <c r="E13" s="8">
        <v>8</v>
      </c>
      <c r="F13" s="9">
        <v>8</v>
      </c>
      <c r="G13" s="8">
        <v>1</v>
      </c>
      <c r="H13" s="10">
        <v>1.6</v>
      </c>
      <c r="I13" s="10">
        <v>0</v>
      </c>
      <c r="J13" s="14">
        <v>0</v>
      </c>
    </row>
    <row r="14" spans="1:10" ht="24.95" customHeight="1">
      <c r="A14" s="221"/>
      <c r="B14" s="6" t="s">
        <v>43</v>
      </c>
      <c r="C14" s="7" t="s">
        <v>19</v>
      </c>
      <c r="D14" s="8">
        <v>2</v>
      </c>
      <c r="E14" s="8">
        <v>14</v>
      </c>
      <c r="F14" s="9">
        <v>7</v>
      </c>
      <c r="G14" s="8">
        <v>1</v>
      </c>
      <c r="H14" s="10">
        <v>4.3600000000000003</v>
      </c>
      <c r="I14" s="10">
        <v>0</v>
      </c>
      <c r="J14" s="14">
        <v>2</v>
      </c>
    </row>
    <row r="15" spans="1:10" ht="24.95" customHeight="1" thickBot="1">
      <c r="A15" s="224"/>
      <c r="B15" s="47" t="s">
        <v>44</v>
      </c>
      <c r="C15" s="48" t="s">
        <v>21</v>
      </c>
      <c r="D15" s="15">
        <v>1</v>
      </c>
      <c r="E15" s="15">
        <v>6</v>
      </c>
      <c r="F15" s="16">
        <v>6</v>
      </c>
      <c r="G15" s="15">
        <v>1</v>
      </c>
      <c r="H15" s="17">
        <v>2.33</v>
      </c>
      <c r="I15" s="17">
        <v>0</v>
      </c>
      <c r="J15" s="18">
        <v>0</v>
      </c>
    </row>
    <row r="16" spans="1:10" ht="24.95" customHeight="1" thickBot="1">
      <c r="A16" s="218" t="s">
        <v>45</v>
      </c>
      <c r="B16" s="219"/>
      <c r="C16" s="49" t="s">
        <v>76</v>
      </c>
      <c r="D16" s="62">
        <v>18</v>
      </c>
      <c r="E16" s="62">
        <v>79</v>
      </c>
      <c r="F16" s="63">
        <v>4.4000000000000004</v>
      </c>
      <c r="G16" s="62">
        <v>12</v>
      </c>
      <c r="H16" s="64">
        <v>3.401666666666666</v>
      </c>
      <c r="I16" s="64">
        <v>1.5613606957465742</v>
      </c>
      <c r="J16" s="65"/>
    </row>
    <row r="17" spans="1:1" ht="9.9499999999999993" customHeight="1"/>
    <row r="18" spans="1:1" ht="17.100000000000001" customHeight="1">
      <c r="A18" s="3"/>
    </row>
    <row r="19" spans="1:1" ht="17.100000000000001" customHeight="1">
      <c r="A19" s="4"/>
    </row>
    <row r="20" spans="1:1" ht="17.100000000000001" customHeight="1">
      <c r="A20" s="4"/>
    </row>
    <row r="21" spans="1:1">
      <c r="A21" s="4"/>
    </row>
  </sheetData>
  <mergeCells count="5">
    <mergeCell ref="A16:B16"/>
    <mergeCell ref="A6:A8"/>
    <mergeCell ref="A9:A11"/>
    <mergeCell ref="A12:A15"/>
    <mergeCell ref="A2:J2"/>
  </mergeCells>
  <phoneticPr fontId="1" type="noConversion"/>
  <printOptions horizontalCentered="1"/>
  <pageMargins left="0.43307086614173229" right="0.15748031496062992" top="0.74803149606299213" bottom="0.43307086614173229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J21"/>
  <sheetViews>
    <sheetView workbookViewId="0">
      <selection activeCell="A2" sqref="A2:J2"/>
    </sheetView>
  </sheetViews>
  <sheetFormatPr defaultRowHeight="16.5"/>
  <cols>
    <col min="1" max="1" width="10.5" bestFit="1" customWidth="1"/>
    <col min="2" max="2" width="20" bestFit="1" customWidth="1"/>
    <col min="3" max="3" width="6" hidden="1" customWidth="1"/>
    <col min="4" max="4" width="7" customWidth="1"/>
    <col min="5" max="5" width="6.875" customWidth="1"/>
    <col min="6" max="6" width="8.75" bestFit="1" customWidth="1"/>
    <col min="7" max="7" width="7.25" customWidth="1"/>
    <col min="8" max="8" width="7.125" customWidth="1"/>
    <col min="9" max="9" width="6.5" customWidth="1"/>
    <col min="10" max="10" width="8" customWidth="1"/>
  </cols>
  <sheetData>
    <row r="2" spans="1:10" ht="24">
      <c r="A2" s="214" t="s">
        <v>95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17.25" thickBot="1"/>
    <row r="4" spans="1:10" ht="36.75" thickBot="1">
      <c r="A4" s="25" t="s">
        <v>77</v>
      </c>
      <c r="B4" s="26" t="s">
        <v>78</v>
      </c>
      <c r="C4" s="26"/>
      <c r="D4" s="26" t="s">
        <v>29</v>
      </c>
      <c r="E4" s="26" t="s">
        <v>30</v>
      </c>
      <c r="F4" s="26" t="s">
        <v>66</v>
      </c>
      <c r="G4" s="26" t="s">
        <v>70</v>
      </c>
      <c r="H4" s="26" t="s">
        <v>68</v>
      </c>
      <c r="I4" s="26" t="s">
        <v>69</v>
      </c>
      <c r="J4" s="27" t="s">
        <v>71</v>
      </c>
    </row>
    <row r="5" spans="1:10" ht="24.95" hidden="1" customHeight="1" thickTop="1">
      <c r="A5" s="221" t="s">
        <v>85</v>
      </c>
      <c r="B5" s="6" t="s">
        <v>46</v>
      </c>
      <c r="C5" s="7" t="s">
        <v>0</v>
      </c>
      <c r="D5" s="8"/>
      <c r="E5" s="8">
        <v>0</v>
      </c>
      <c r="F5" s="9" t="e">
        <v>#DIV/0!</v>
      </c>
      <c r="G5" s="8">
        <v>0</v>
      </c>
      <c r="H5" s="10">
        <v>0</v>
      </c>
      <c r="I5" s="10">
        <v>0</v>
      </c>
      <c r="J5" s="14" t="e">
        <v>#N/A</v>
      </c>
    </row>
    <row r="6" spans="1:10" ht="24.95" hidden="1" customHeight="1">
      <c r="A6" s="221"/>
      <c r="B6" s="6" t="s">
        <v>47</v>
      </c>
      <c r="C6" s="7" t="s">
        <v>7</v>
      </c>
      <c r="D6" s="8"/>
      <c r="E6" s="8">
        <v>0</v>
      </c>
      <c r="F6" s="9" t="e">
        <v>#DIV/0!</v>
      </c>
      <c r="G6" s="8">
        <v>0</v>
      </c>
      <c r="H6" s="10">
        <v>0</v>
      </c>
      <c r="I6" s="10">
        <v>0</v>
      </c>
      <c r="J6" s="14" t="e">
        <v>#N/A</v>
      </c>
    </row>
    <row r="7" spans="1:10" ht="24.95" hidden="1" customHeight="1">
      <c r="A7" s="221"/>
      <c r="B7" s="6" t="s">
        <v>48</v>
      </c>
      <c r="C7" s="7" t="s">
        <v>6</v>
      </c>
      <c r="D7" s="8"/>
      <c r="E7" s="8">
        <v>0</v>
      </c>
      <c r="F7" s="9" t="e">
        <v>#DIV/0!</v>
      </c>
      <c r="G7" s="8">
        <v>0</v>
      </c>
      <c r="H7" s="10">
        <v>0</v>
      </c>
      <c r="I7" s="10">
        <v>0</v>
      </c>
      <c r="J7" s="14" t="e">
        <v>#N/A</v>
      </c>
    </row>
    <row r="8" spans="1:10" ht="24.95" hidden="1" customHeight="1">
      <c r="A8" s="221"/>
      <c r="B8" s="6" t="s">
        <v>32</v>
      </c>
      <c r="C8" s="7" t="s">
        <v>11</v>
      </c>
      <c r="D8" s="8"/>
      <c r="E8" s="8">
        <v>0</v>
      </c>
      <c r="F8" s="9" t="e">
        <v>#DIV/0!</v>
      </c>
      <c r="G8" s="8">
        <v>0</v>
      </c>
      <c r="H8" s="10">
        <v>0</v>
      </c>
      <c r="I8" s="10">
        <v>0</v>
      </c>
      <c r="J8" s="14" t="e">
        <v>#N/A</v>
      </c>
    </row>
    <row r="9" spans="1:10" ht="24.95" hidden="1" customHeight="1">
      <c r="A9" s="221"/>
      <c r="B9" s="6" t="s">
        <v>49</v>
      </c>
      <c r="C9" s="7" t="s">
        <v>3</v>
      </c>
      <c r="D9" s="8"/>
      <c r="E9" s="8">
        <v>0</v>
      </c>
      <c r="F9" s="9" t="e">
        <v>#DIV/0!</v>
      </c>
      <c r="G9" s="8">
        <v>0</v>
      </c>
      <c r="H9" s="10">
        <v>0</v>
      </c>
      <c r="I9" s="10">
        <v>0</v>
      </c>
      <c r="J9" s="14" t="e">
        <v>#N/A</v>
      </c>
    </row>
    <row r="10" spans="1:10" ht="24.95" hidden="1" customHeight="1">
      <c r="A10" s="221" t="s">
        <v>86</v>
      </c>
      <c r="B10" s="6" t="s">
        <v>50</v>
      </c>
      <c r="C10" s="7" t="s">
        <v>14</v>
      </c>
      <c r="D10" s="8"/>
      <c r="E10" s="8">
        <v>0</v>
      </c>
      <c r="F10" s="9" t="e">
        <v>#DIV/0!</v>
      </c>
      <c r="G10" s="8">
        <v>0</v>
      </c>
      <c r="H10" s="10">
        <v>0</v>
      </c>
      <c r="I10" s="10">
        <v>0</v>
      </c>
      <c r="J10" s="14" t="e">
        <v>#N/A</v>
      </c>
    </row>
    <row r="11" spans="1:10" ht="24.95" customHeight="1" thickTop="1">
      <c r="A11" s="221"/>
      <c r="B11" s="6" t="s">
        <v>87</v>
      </c>
      <c r="C11" s="7" t="s">
        <v>12</v>
      </c>
      <c r="D11" s="8">
        <v>1</v>
      </c>
      <c r="E11" s="8">
        <v>1</v>
      </c>
      <c r="F11" s="9">
        <v>1</v>
      </c>
      <c r="G11" s="8"/>
      <c r="H11" s="10"/>
      <c r="I11" s="10"/>
      <c r="J11" s="14"/>
    </row>
    <row r="12" spans="1:10" ht="24.95" customHeight="1">
      <c r="A12" s="221"/>
      <c r="B12" s="6" t="s">
        <v>51</v>
      </c>
      <c r="C12" s="7" t="s">
        <v>24</v>
      </c>
      <c r="D12" s="8">
        <v>1</v>
      </c>
      <c r="E12" s="8">
        <v>1</v>
      </c>
      <c r="F12" s="9">
        <v>1</v>
      </c>
      <c r="G12" s="8">
        <v>1</v>
      </c>
      <c r="H12" s="10">
        <v>3.83</v>
      </c>
      <c r="I12" s="10"/>
      <c r="J12" s="14"/>
    </row>
    <row r="13" spans="1:10" ht="24.95" customHeight="1">
      <c r="A13" s="221"/>
      <c r="B13" s="6" t="s">
        <v>52</v>
      </c>
      <c r="C13" s="7" t="s">
        <v>22</v>
      </c>
      <c r="D13" s="8">
        <v>1</v>
      </c>
      <c r="E13" s="8">
        <v>1</v>
      </c>
      <c r="F13" s="9">
        <v>1</v>
      </c>
      <c r="G13" s="8">
        <v>1</v>
      </c>
      <c r="H13" s="10">
        <v>1.89</v>
      </c>
      <c r="I13" s="10"/>
      <c r="J13" s="14"/>
    </row>
    <row r="14" spans="1:10" ht="24.95" customHeight="1">
      <c r="A14" s="221"/>
      <c r="B14" s="6" t="s">
        <v>33</v>
      </c>
      <c r="C14" s="7" t="s">
        <v>25</v>
      </c>
      <c r="D14" s="8">
        <v>1</v>
      </c>
      <c r="E14" s="8">
        <v>1</v>
      </c>
      <c r="F14" s="9">
        <v>1</v>
      </c>
      <c r="G14" s="8">
        <v>1</v>
      </c>
      <c r="H14" s="10">
        <v>3</v>
      </c>
      <c r="I14" s="10"/>
      <c r="J14" s="14"/>
    </row>
    <row r="15" spans="1:10" ht="24.95" customHeight="1" thickBot="1">
      <c r="A15" s="222"/>
      <c r="B15" s="35" t="s">
        <v>53</v>
      </c>
      <c r="C15" s="36" t="s">
        <v>15</v>
      </c>
      <c r="D15" s="37">
        <v>2</v>
      </c>
      <c r="E15" s="37">
        <v>7</v>
      </c>
      <c r="F15" s="38">
        <v>3.5</v>
      </c>
      <c r="G15" s="37">
        <v>1</v>
      </c>
      <c r="H15" s="39">
        <v>4.29</v>
      </c>
      <c r="I15" s="39"/>
      <c r="J15" s="40"/>
    </row>
    <row r="16" spans="1:10" ht="24.95" customHeight="1">
      <c r="A16" s="223" t="s">
        <v>96</v>
      </c>
      <c r="B16" s="41" t="s">
        <v>36</v>
      </c>
      <c r="C16" s="42" t="s">
        <v>5</v>
      </c>
      <c r="D16" s="43">
        <v>1</v>
      </c>
      <c r="E16" s="43">
        <v>7</v>
      </c>
      <c r="F16" s="44">
        <v>7</v>
      </c>
      <c r="G16" s="43">
        <v>1</v>
      </c>
      <c r="H16" s="45">
        <v>4.41</v>
      </c>
      <c r="I16" s="45"/>
      <c r="J16" s="46">
        <v>1</v>
      </c>
    </row>
    <row r="17" spans="1:10" ht="24.95" customHeight="1" thickBot="1">
      <c r="A17" s="224"/>
      <c r="B17" s="47" t="s">
        <v>38</v>
      </c>
      <c r="C17" s="48" t="s">
        <v>27</v>
      </c>
      <c r="D17" s="76">
        <v>1</v>
      </c>
      <c r="E17" s="15"/>
      <c r="F17" s="16"/>
      <c r="G17" s="15"/>
      <c r="H17" s="17">
        <v>0</v>
      </c>
      <c r="I17" s="17"/>
      <c r="J17" s="18"/>
    </row>
    <row r="18" spans="1:10" ht="24.95" customHeight="1" thickBot="1">
      <c r="A18" s="77" t="s">
        <v>97</v>
      </c>
      <c r="B18" s="78" t="s">
        <v>44</v>
      </c>
      <c r="C18" s="79" t="s">
        <v>21</v>
      </c>
      <c r="D18" s="80">
        <v>1</v>
      </c>
      <c r="E18" s="80">
        <v>5</v>
      </c>
      <c r="F18" s="81">
        <v>5</v>
      </c>
      <c r="G18" s="80">
        <v>1</v>
      </c>
      <c r="H18" s="82">
        <v>3.33</v>
      </c>
      <c r="I18" s="82"/>
      <c r="J18" s="83"/>
    </row>
    <row r="19" spans="1:10" ht="24.95" customHeight="1">
      <c r="A19" s="215" t="s">
        <v>98</v>
      </c>
      <c r="B19" s="50" t="s">
        <v>59</v>
      </c>
      <c r="C19" s="51" t="s">
        <v>26</v>
      </c>
      <c r="D19" s="52">
        <v>1</v>
      </c>
      <c r="E19" s="52"/>
      <c r="F19" s="53"/>
      <c r="G19" s="52"/>
      <c r="H19" s="54"/>
      <c r="I19" s="54"/>
      <c r="J19" s="55"/>
    </row>
    <row r="20" spans="1:10" ht="24.95" customHeight="1" thickBot="1">
      <c r="A20" s="217"/>
      <c r="B20" s="56" t="s">
        <v>60</v>
      </c>
      <c r="C20" s="57" t="s">
        <v>16</v>
      </c>
      <c r="D20" s="58">
        <v>1</v>
      </c>
      <c r="E20" s="58"/>
      <c r="F20" s="59"/>
      <c r="G20" s="58"/>
      <c r="H20" s="60"/>
      <c r="I20" s="60"/>
      <c r="J20" s="61"/>
    </row>
    <row r="21" spans="1:10" ht="24.95" customHeight="1" thickBot="1">
      <c r="A21" s="218" t="s">
        <v>45</v>
      </c>
      <c r="B21" s="219"/>
      <c r="C21" s="49" t="s">
        <v>94</v>
      </c>
      <c r="D21" s="62">
        <v>11</v>
      </c>
      <c r="E21" s="62">
        <v>23</v>
      </c>
      <c r="F21" s="63">
        <v>2.1</v>
      </c>
      <c r="G21" s="62">
        <v>6</v>
      </c>
      <c r="H21" s="64">
        <v>3.4583333333333335</v>
      </c>
      <c r="I21" s="64">
        <v>0.85845630187110911</v>
      </c>
      <c r="J21" s="65"/>
    </row>
  </sheetData>
  <mergeCells count="6">
    <mergeCell ref="A19:A20"/>
    <mergeCell ref="A21:B21"/>
    <mergeCell ref="A2:J2"/>
    <mergeCell ref="A5:A9"/>
    <mergeCell ref="A10:A15"/>
    <mergeCell ref="A16:A17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J21"/>
  <sheetViews>
    <sheetView showZeros="0" workbookViewId="0">
      <selection activeCell="A4" sqref="A4"/>
    </sheetView>
  </sheetViews>
  <sheetFormatPr defaultRowHeight="16.5"/>
  <cols>
    <col min="1" max="1" width="12.625" customWidth="1"/>
    <col min="2" max="2" width="20" bestFit="1" customWidth="1"/>
    <col min="3" max="3" width="0" hidden="1" customWidth="1"/>
    <col min="4" max="4" width="6.75" customWidth="1"/>
    <col min="5" max="5" width="7" customWidth="1"/>
    <col min="6" max="6" width="7.25" customWidth="1"/>
    <col min="7" max="7" width="6.125" customWidth="1"/>
    <col min="8" max="8" width="7.5" customWidth="1"/>
    <col min="9" max="9" width="7.875" customWidth="1"/>
  </cols>
  <sheetData>
    <row r="2" spans="1:10" ht="24">
      <c r="A2" s="214" t="s">
        <v>99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17.25" thickBot="1"/>
    <row r="4" spans="1:10" ht="36.75" thickBot="1">
      <c r="A4" s="25" t="s">
        <v>77</v>
      </c>
      <c r="B4" s="26" t="s">
        <v>78</v>
      </c>
      <c r="C4" s="26"/>
      <c r="D4" s="26" t="s">
        <v>29</v>
      </c>
      <c r="E4" s="26" t="s">
        <v>30</v>
      </c>
      <c r="F4" s="26" t="s">
        <v>66</v>
      </c>
      <c r="G4" s="26" t="s">
        <v>70</v>
      </c>
      <c r="H4" s="26" t="s">
        <v>68</v>
      </c>
      <c r="I4" s="26" t="s">
        <v>69</v>
      </c>
      <c r="J4" s="27" t="s">
        <v>71</v>
      </c>
    </row>
    <row r="5" spans="1:10" ht="24.95" customHeight="1" thickTop="1">
      <c r="A5" s="221" t="s">
        <v>85</v>
      </c>
      <c r="B5" s="6" t="s">
        <v>46</v>
      </c>
      <c r="C5" s="7" t="s">
        <v>0</v>
      </c>
      <c r="D5" s="8">
        <v>3</v>
      </c>
      <c r="E5" s="8">
        <v>11</v>
      </c>
      <c r="F5" s="9">
        <v>3.7</v>
      </c>
      <c r="G5" s="8">
        <v>3</v>
      </c>
      <c r="H5" s="10">
        <v>3.3299999999999996</v>
      </c>
      <c r="I5" s="10">
        <v>0.85568685861125693</v>
      </c>
      <c r="J5" s="14">
        <v>3</v>
      </c>
    </row>
    <row r="6" spans="1:10" ht="24.95" customHeight="1">
      <c r="A6" s="221"/>
      <c r="B6" s="6" t="s">
        <v>47</v>
      </c>
      <c r="C6" s="7" t="s">
        <v>7</v>
      </c>
      <c r="D6" s="8">
        <v>4</v>
      </c>
      <c r="E6" s="8">
        <v>17</v>
      </c>
      <c r="F6" s="9">
        <v>4.3</v>
      </c>
      <c r="G6" s="8">
        <v>4</v>
      </c>
      <c r="H6" s="10">
        <v>3.8525</v>
      </c>
      <c r="I6" s="10">
        <v>0.43234101123997043</v>
      </c>
      <c r="J6" s="14">
        <v>2</v>
      </c>
    </row>
    <row r="7" spans="1:10" ht="24.95" customHeight="1" thickBot="1">
      <c r="A7" s="222"/>
      <c r="B7" s="35" t="s">
        <v>49</v>
      </c>
      <c r="C7" s="36" t="s">
        <v>3</v>
      </c>
      <c r="D7" s="37">
        <v>1</v>
      </c>
      <c r="E7" s="37">
        <v>4</v>
      </c>
      <c r="F7" s="38">
        <v>4</v>
      </c>
      <c r="G7" s="37">
        <v>1</v>
      </c>
      <c r="H7" s="39">
        <v>5.17</v>
      </c>
      <c r="I7" s="39">
        <v>0</v>
      </c>
      <c r="J7" s="40">
        <v>1</v>
      </c>
    </row>
    <row r="8" spans="1:10" ht="24.95" customHeight="1">
      <c r="A8" s="223" t="s">
        <v>86</v>
      </c>
      <c r="B8" s="41" t="s">
        <v>50</v>
      </c>
      <c r="C8" s="42" t="s">
        <v>14</v>
      </c>
      <c r="D8" s="43">
        <v>3</v>
      </c>
      <c r="E8" s="43">
        <v>8</v>
      </c>
      <c r="F8" s="44">
        <v>2.7</v>
      </c>
      <c r="G8" s="43">
        <v>2</v>
      </c>
      <c r="H8" s="45">
        <v>4.4350000000000005</v>
      </c>
      <c r="I8" s="45">
        <v>0.39499999999999502</v>
      </c>
      <c r="J8" s="46">
        <v>1</v>
      </c>
    </row>
    <row r="9" spans="1:10" ht="24.95" customHeight="1">
      <c r="A9" s="221"/>
      <c r="B9" s="6" t="s">
        <v>52</v>
      </c>
      <c r="C9" s="7" t="s">
        <v>22</v>
      </c>
      <c r="D9" s="8">
        <v>1</v>
      </c>
      <c r="E9" s="8">
        <v>4</v>
      </c>
      <c r="F9" s="9">
        <v>4</v>
      </c>
      <c r="G9" s="8">
        <v>1</v>
      </c>
      <c r="H9" s="10">
        <v>3.45</v>
      </c>
      <c r="I9" s="10">
        <v>0</v>
      </c>
      <c r="J9" s="14">
        <v>0</v>
      </c>
    </row>
    <row r="10" spans="1:10" ht="24.95" customHeight="1">
      <c r="A10" s="221"/>
      <c r="B10" s="6" t="s">
        <v>33</v>
      </c>
      <c r="C10" s="7" t="s">
        <v>25</v>
      </c>
      <c r="D10" s="8">
        <v>1</v>
      </c>
      <c r="E10" s="8">
        <v>7</v>
      </c>
      <c r="F10" s="9">
        <v>7</v>
      </c>
      <c r="G10" s="8">
        <v>1</v>
      </c>
      <c r="H10" s="10">
        <v>3.25</v>
      </c>
      <c r="I10" s="10">
        <v>0</v>
      </c>
      <c r="J10" s="14">
        <v>2</v>
      </c>
    </row>
    <row r="11" spans="1:10" ht="24.95" customHeight="1">
      <c r="A11" s="221"/>
      <c r="B11" s="6" t="s">
        <v>53</v>
      </c>
      <c r="C11" s="7" t="s">
        <v>15</v>
      </c>
      <c r="D11" s="8">
        <v>2</v>
      </c>
      <c r="E11" s="8">
        <v>8</v>
      </c>
      <c r="F11" s="9">
        <v>4</v>
      </c>
      <c r="G11" s="8">
        <v>2</v>
      </c>
      <c r="H11" s="10">
        <v>4.6349999999999998</v>
      </c>
      <c r="I11" s="10">
        <v>0.14500000000001786</v>
      </c>
      <c r="J11" s="14">
        <v>0</v>
      </c>
    </row>
    <row r="12" spans="1:10" ht="24.95" customHeight="1">
      <c r="A12" s="221"/>
      <c r="B12" s="6" t="s">
        <v>54</v>
      </c>
      <c r="C12" s="7" t="s">
        <v>23</v>
      </c>
      <c r="D12" s="8">
        <v>3</v>
      </c>
      <c r="E12" s="8">
        <v>16</v>
      </c>
      <c r="F12" s="9">
        <v>5.3</v>
      </c>
      <c r="G12" s="8">
        <v>3</v>
      </c>
      <c r="H12" s="10">
        <v>3.2433333333333336</v>
      </c>
      <c r="I12" s="10">
        <v>0.50677630392730455</v>
      </c>
      <c r="J12" s="14">
        <v>2</v>
      </c>
    </row>
    <row r="13" spans="1:10" ht="24.95" customHeight="1" thickBot="1">
      <c r="A13" s="224"/>
      <c r="B13" s="47" t="s">
        <v>39</v>
      </c>
      <c r="C13" s="48" t="s">
        <v>10</v>
      </c>
      <c r="D13" s="15">
        <v>2</v>
      </c>
      <c r="E13" s="15">
        <v>8</v>
      </c>
      <c r="F13" s="16">
        <v>4</v>
      </c>
      <c r="G13" s="15">
        <v>2</v>
      </c>
      <c r="H13" s="17">
        <v>2.665</v>
      </c>
      <c r="I13" s="17">
        <v>1.2850000000000004</v>
      </c>
      <c r="J13" s="18">
        <v>1</v>
      </c>
    </row>
    <row r="14" spans="1:10" ht="24.95" customHeight="1" thickBot="1">
      <c r="A14" s="77" t="s">
        <v>88</v>
      </c>
      <c r="B14" s="78" t="s">
        <v>34</v>
      </c>
      <c r="C14" s="79" t="s">
        <v>8</v>
      </c>
      <c r="D14" s="80">
        <v>2</v>
      </c>
      <c r="E14" s="80">
        <v>7</v>
      </c>
      <c r="F14" s="81">
        <v>3.5</v>
      </c>
      <c r="G14" s="80">
        <v>2</v>
      </c>
      <c r="H14" s="82">
        <v>3.75</v>
      </c>
      <c r="I14" s="82">
        <v>0.11000000000000101</v>
      </c>
      <c r="J14" s="83">
        <v>0</v>
      </c>
    </row>
    <row r="15" spans="1:10" ht="24.95" customHeight="1">
      <c r="A15" s="223" t="s">
        <v>89</v>
      </c>
      <c r="B15" s="41" t="s">
        <v>41</v>
      </c>
      <c r="C15" s="42" t="s">
        <v>1</v>
      </c>
      <c r="D15" s="43">
        <v>1</v>
      </c>
      <c r="E15" s="43">
        <v>4</v>
      </c>
      <c r="F15" s="44">
        <v>4</v>
      </c>
      <c r="G15" s="43">
        <v>1</v>
      </c>
      <c r="H15" s="45">
        <v>1.85</v>
      </c>
      <c r="I15" s="45">
        <v>0</v>
      </c>
      <c r="J15" s="46">
        <v>0</v>
      </c>
    </row>
    <row r="16" spans="1:10" ht="24.95" customHeight="1">
      <c r="A16" s="221"/>
      <c r="B16" s="6" t="s">
        <v>42</v>
      </c>
      <c r="C16" s="7" t="s">
        <v>2</v>
      </c>
      <c r="D16" s="8">
        <v>1</v>
      </c>
      <c r="E16" s="8">
        <v>6</v>
      </c>
      <c r="F16" s="9">
        <v>6</v>
      </c>
      <c r="G16" s="8">
        <v>0</v>
      </c>
      <c r="H16" s="10">
        <v>0</v>
      </c>
      <c r="I16" s="10">
        <v>0</v>
      </c>
      <c r="J16" s="14">
        <v>2</v>
      </c>
    </row>
    <row r="17" spans="1:10" ht="24.95" customHeight="1">
      <c r="A17" s="221"/>
      <c r="B17" s="6" t="s">
        <v>57</v>
      </c>
      <c r="C17" s="7" t="s">
        <v>18</v>
      </c>
      <c r="D17" s="8">
        <v>2</v>
      </c>
      <c r="E17" s="8">
        <v>9</v>
      </c>
      <c r="F17" s="9">
        <v>4.5</v>
      </c>
      <c r="G17" s="8">
        <v>2</v>
      </c>
      <c r="H17" s="10">
        <v>3.3150000000000004</v>
      </c>
      <c r="I17" s="10">
        <v>0.15499999999999414</v>
      </c>
      <c r="J17" s="14">
        <v>1</v>
      </c>
    </row>
    <row r="18" spans="1:10" ht="24.95" customHeight="1" thickBot="1">
      <c r="A18" s="224"/>
      <c r="B18" s="47" t="s">
        <v>43</v>
      </c>
      <c r="C18" s="48" t="s">
        <v>19</v>
      </c>
      <c r="D18" s="15">
        <v>1</v>
      </c>
      <c r="E18" s="15">
        <v>3</v>
      </c>
      <c r="F18" s="16">
        <v>3</v>
      </c>
      <c r="G18" s="15">
        <v>1</v>
      </c>
      <c r="H18" s="17">
        <v>2.87</v>
      </c>
      <c r="I18" s="17">
        <v>0</v>
      </c>
      <c r="J18" s="18">
        <v>0</v>
      </c>
    </row>
    <row r="19" spans="1:10" ht="24.95" customHeight="1">
      <c r="A19" s="215" t="s">
        <v>90</v>
      </c>
      <c r="B19" s="50" t="s">
        <v>58</v>
      </c>
      <c r="C19" s="51" t="s">
        <v>17</v>
      </c>
      <c r="D19" s="52">
        <v>6</v>
      </c>
      <c r="E19" s="52">
        <v>19</v>
      </c>
      <c r="F19" s="53">
        <v>3.2</v>
      </c>
      <c r="G19" s="52">
        <v>5</v>
      </c>
      <c r="H19" s="54">
        <v>3.6519999999999997</v>
      </c>
      <c r="I19" s="54">
        <v>0.1865904606350576</v>
      </c>
      <c r="J19" s="55">
        <v>0</v>
      </c>
    </row>
    <row r="20" spans="1:10" ht="24.95" customHeight="1" thickBot="1">
      <c r="A20" s="217"/>
      <c r="B20" s="56" t="s">
        <v>60</v>
      </c>
      <c r="C20" s="57" t="s">
        <v>16</v>
      </c>
      <c r="D20" s="58">
        <v>1</v>
      </c>
      <c r="E20" s="58">
        <v>8</v>
      </c>
      <c r="F20" s="59">
        <v>8</v>
      </c>
      <c r="G20" s="58">
        <v>0</v>
      </c>
      <c r="H20" s="60">
        <v>0</v>
      </c>
      <c r="I20" s="60">
        <v>0</v>
      </c>
      <c r="J20" s="61">
        <v>1</v>
      </c>
    </row>
    <row r="21" spans="1:10" ht="24.95" customHeight="1" thickBot="1">
      <c r="A21" s="218" t="s">
        <v>45</v>
      </c>
      <c r="B21" s="219"/>
      <c r="C21" s="49" t="s">
        <v>94</v>
      </c>
      <c r="D21" s="62">
        <v>34</v>
      </c>
      <c r="E21" s="62">
        <v>139</v>
      </c>
      <c r="F21" s="63">
        <v>4.0999999999999996</v>
      </c>
      <c r="G21" s="62">
        <v>30</v>
      </c>
      <c r="H21" s="64">
        <v>3.5859999999999999</v>
      </c>
      <c r="I21" s="64">
        <v>0.82013657399240536</v>
      </c>
      <c r="J21" s="65"/>
    </row>
  </sheetData>
  <mergeCells count="6">
    <mergeCell ref="A15:A18"/>
    <mergeCell ref="A19:A20"/>
    <mergeCell ref="A21:B21"/>
    <mergeCell ref="A2:J2"/>
    <mergeCell ref="A5:A7"/>
    <mergeCell ref="A8:A13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J21"/>
  <sheetViews>
    <sheetView showZeros="0" workbookViewId="0">
      <selection activeCell="A2" sqref="A2:J2"/>
    </sheetView>
  </sheetViews>
  <sheetFormatPr defaultRowHeight="16.5"/>
  <cols>
    <col min="1" max="1" width="10.5" bestFit="1" customWidth="1"/>
    <col min="2" max="2" width="20" bestFit="1" customWidth="1"/>
    <col min="3" max="3" width="0" hidden="1" customWidth="1"/>
    <col min="4" max="4" width="7" customWidth="1"/>
    <col min="5" max="5" width="7.375" customWidth="1"/>
    <col min="6" max="6" width="7.125" customWidth="1"/>
    <col min="7" max="7" width="7" customWidth="1"/>
    <col min="8" max="8" width="8.125" customWidth="1"/>
    <col min="9" max="9" width="7.5" customWidth="1"/>
    <col min="10" max="10" width="10.375" customWidth="1"/>
  </cols>
  <sheetData>
    <row r="2" spans="1:10" ht="24">
      <c r="A2" s="214" t="s">
        <v>100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17.25" thickBot="1"/>
    <row r="4" spans="1:10" ht="36.75" thickBot="1">
      <c r="A4" s="25" t="s">
        <v>77</v>
      </c>
      <c r="B4" s="26" t="s">
        <v>78</v>
      </c>
      <c r="C4" s="26"/>
      <c r="D4" s="26" t="s">
        <v>29</v>
      </c>
      <c r="E4" s="26" t="s">
        <v>30</v>
      </c>
      <c r="F4" s="26" t="s">
        <v>66</v>
      </c>
      <c r="G4" s="26" t="s">
        <v>70</v>
      </c>
      <c r="H4" s="26" t="s">
        <v>68</v>
      </c>
      <c r="I4" s="26" t="s">
        <v>69</v>
      </c>
      <c r="J4" s="27" t="s">
        <v>71</v>
      </c>
    </row>
    <row r="5" spans="1:10" ht="24.95" customHeight="1" thickTop="1">
      <c r="A5" s="221" t="s">
        <v>85</v>
      </c>
      <c r="B5" s="6" t="s">
        <v>46</v>
      </c>
      <c r="C5" s="7" t="s">
        <v>0</v>
      </c>
      <c r="D5" s="8">
        <v>1</v>
      </c>
      <c r="E5" s="8">
        <v>6</v>
      </c>
      <c r="F5" s="9">
        <f>ROUND((E5/D5),1)</f>
        <v>6</v>
      </c>
      <c r="G5" s="8">
        <v>1</v>
      </c>
      <c r="H5" s="10">
        <v>1.43</v>
      </c>
      <c r="I5" s="10">
        <v>0</v>
      </c>
      <c r="J5" s="70">
        <v>0</v>
      </c>
    </row>
    <row r="6" spans="1:10" ht="24.95" customHeight="1">
      <c r="A6" s="221"/>
      <c r="B6" s="6" t="s">
        <v>47</v>
      </c>
      <c r="C6" s="7" t="s">
        <v>7</v>
      </c>
      <c r="D6" s="8">
        <v>1</v>
      </c>
      <c r="E6" s="8">
        <v>6</v>
      </c>
      <c r="F6" s="9">
        <f t="shared" ref="F6:F21" si="0">ROUND((E6/D6),1)</f>
        <v>6</v>
      </c>
      <c r="G6" s="8">
        <v>1</v>
      </c>
      <c r="H6" s="10">
        <v>2.96</v>
      </c>
      <c r="I6" s="10">
        <v>0</v>
      </c>
      <c r="J6" s="70">
        <v>4</v>
      </c>
    </row>
    <row r="7" spans="1:10" ht="24.95" customHeight="1">
      <c r="A7" s="221"/>
      <c r="B7" s="6" t="s">
        <v>48</v>
      </c>
      <c r="C7" s="7" t="s">
        <v>6</v>
      </c>
      <c r="D7" s="8">
        <v>1</v>
      </c>
      <c r="E7" s="8">
        <v>9</v>
      </c>
      <c r="F7" s="9">
        <f t="shared" si="0"/>
        <v>9</v>
      </c>
      <c r="G7" s="8">
        <v>1</v>
      </c>
      <c r="H7" s="10">
        <v>2.68</v>
      </c>
      <c r="I7" s="10">
        <v>0</v>
      </c>
      <c r="J7" s="70">
        <v>0</v>
      </c>
    </row>
    <row r="8" spans="1:10" ht="24.95" customHeight="1">
      <c r="A8" s="221"/>
      <c r="B8" s="6" t="s">
        <v>32</v>
      </c>
      <c r="C8" s="7" t="s">
        <v>11</v>
      </c>
      <c r="D8" s="8">
        <v>1</v>
      </c>
      <c r="E8" s="8">
        <v>7</v>
      </c>
      <c r="F8" s="9">
        <f t="shared" si="0"/>
        <v>7</v>
      </c>
      <c r="G8" s="8">
        <v>1</v>
      </c>
      <c r="H8" s="10">
        <v>2.36</v>
      </c>
      <c r="I8" s="10">
        <v>0</v>
      </c>
      <c r="J8" s="70">
        <v>1</v>
      </c>
    </row>
    <row r="9" spans="1:10" ht="24.95" customHeight="1" thickBot="1">
      <c r="A9" s="222"/>
      <c r="B9" s="35" t="s">
        <v>49</v>
      </c>
      <c r="C9" s="36" t="s">
        <v>3</v>
      </c>
      <c r="D9" s="37">
        <v>1</v>
      </c>
      <c r="E9" s="37">
        <v>5</v>
      </c>
      <c r="F9" s="38">
        <f t="shared" si="0"/>
        <v>5</v>
      </c>
      <c r="G9" s="37">
        <v>1</v>
      </c>
      <c r="H9" s="39">
        <v>2.8</v>
      </c>
      <c r="I9" s="39">
        <v>0</v>
      </c>
      <c r="J9" s="86">
        <v>1</v>
      </c>
    </row>
    <row r="10" spans="1:10" ht="24.95" customHeight="1">
      <c r="A10" s="223" t="s">
        <v>86</v>
      </c>
      <c r="B10" s="41" t="s">
        <v>50</v>
      </c>
      <c r="C10" s="42" t="s">
        <v>14</v>
      </c>
      <c r="D10" s="43">
        <v>4</v>
      </c>
      <c r="E10" s="43">
        <v>39</v>
      </c>
      <c r="F10" s="44">
        <f t="shared" si="0"/>
        <v>9.8000000000000007</v>
      </c>
      <c r="G10" s="43">
        <v>4</v>
      </c>
      <c r="H10" s="45">
        <v>1.9024999999999999</v>
      </c>
      <c r="I10" s="45">
        <v>0.318776959644201</v>
      </c>
      <c r="J10" s="87">
        <v>6</v>
      </c>
    </row>
    <row r="11" spans="1:10" ht="24.95" customHeight="1">
      <c r="A11" s="221"/>
      <c r="B11" s="6" t="s">
        <v>87</v>
      </c>
      <c r="C11" s="7" t="s">
        <v>12</v>
      </c>
      <c r="D11" s="8">
        <v>1</v>
      </c>
      <c r="E11" s="8">
        <v>17</v>
      </c>
      <c r="F11" s="9">
        <f t="shared" si="0"/>
        <v>17</v>
      </c>
      <c r="G11" s="8">
        <v>1</v>
      </c>
      <c r="H11" s="10">
        <v>1.75</v>
      </c>
      <c r="I11" s="10">
        <v>0</v>
      </c>
      <c r="J11" s="70">
        <v>1</v>
      </c>
    </row>
    <row r="12" spans="1:10" ht="24.95" customHeight="1">
      <c r="A12" s="221"/>
      <c r="B12" s="6" t="s">
        <v>51</v>
      </c>
      <c r="C12" s="7" t="s">
        <v>24</v>
      </c>
      <c r="D12" s="8">
        <v>1</v>
      </c>
      <c r="E12" s="8">
        <v>19</v>
      </c>
      <c r="F12" s="9">
        <f t="shared" si="0"/>
        <v>19</v>
      </c>
      <c r="G12" s="8">
        <v>1</v>
      </c>
      <c r="H12" s="10">
        <v>3.48</v>
      </c>
      <c r="I12" s="10">
        <v>0</v>
      </c>
      <c r="J12" s="70">
        <v>3</v>
      </c>
    </row>
    <row r="13" spans="1:10" ht="24.95" customHeight="1">
      <c r="A13" s="221"/>
      <c r="B13" s="6" t="s">
        <v>52</v>
      </c>
      <c r="C13" s="7" t="s">
        <v>22</v>
      </c>
      <c r="D13" s="8">
        <v>4</v>
      </c>
      <c r="E13" s="8">
        <v>28</v>
      </c>
      <c r="F13" s="9">
        <f t="shared" si="0"/>
        <v>7</v>
      </c>
      <c r="G13" s="8">
        <v>4</v>
      </c>
      <c r="H13" s="10">
        <v>1.9449999999999998</v>
      </c>
      <c r="I13" s="10">
        <v>0.56940758688307014</v>
      </c>
      <c r="J13" s="70">
        <v>6</v>
      </c>
    </row>
    <row r="14" spans="1:10" ht="24.95" customHeight="1">
      <c r="A14" s="221"/>
      <c r="B14" s="6" t="s">
        <v>33</v>
      </c>
      <c r="C14" s="7" t="s">
        <v>25</v>
      </c>
      <c r="D14" s="8">
        <v>4</v>
      </c>
      <c r="E14" s="8">
        <v>22</v>
      </c>
      <c r="F14" s="9">
        <f t="shared" si="0"/>
        <v>5.5</v>
      </c>
      <c r="G14" s="8">
        <v>4</v>
      </c>
      <c r="H14" s="10">
        <v>1.81</v>
      </c>
      <c r="I14" s="10">
        <v>0.36311155310730614</v>
      </c>
      <c r="J14" s="70">
        <v>2</v>
      </c>
    </row>
    <row r="15" spans="1:10" ht="24.95" customHeight="1">
      <c r="A15" s="221"/>
      <c r="B15" s="6" t="s">
        <v>53</v>
      </c>
      <c r="C15" s="7" t="s">
        <v>15</v>
      </c>
      <c r="D15" s="8">
        <v>2</v>
      </c>
      <c r="E15" s="8">
        <v>27</v>
      </c>
      <c r="F15" s="9">
        <f t="shared" si="0"/>
        <v>13.5</v>
      </c>
      <c r="G15" s="8">
        <v>2</v>
      </c>
      <c r="H15" s="10">
        <v>1.885</v>
      </c>
      <c r="I15" s="10">
        <v>8.5000000000002823E-2</v>
      </c>
      <c r="J15" s="70">
        <v>5</v>
      </c>
    </row>
    <row r="16" spans="1:10" ht="24.95" customHeight="1">
      <c r="A16" s="221"/>
      <c r="B16" s="6" t="s">
        <v>54</v>
      </c>
      <c r="C16" s="7" t="s">
        <v>23</v>
      </c>
      <c r="D16" s="8">
        <v>4</v>
      </c>
      <c r="E16" s="8">
        <v>54</v>
      </c>
      <c r="F16" s="9">
        <f t="shared" si="0"/>
        <v>13.5</v>
      </c>
      <c r="G16" s="8">
        <v>4</v>
      </c>
      <c r="H16" s="10">
        <v>1.6174999999999999</v>
      </c>
      <c r="I16" s="10">
        <v>0.47646484655218846</v>
      </c>
      <c r="J16" s="70">
        <v>8</v>
      </c>
    </row>
    <row r="17" spans="1:10" ht="24.95" customHeight="1" thickBot="1">
      <c r="A17" s="224"/>
      <c r="B17" s="47" t="s">
        <v>39</v>
      </c>
      <c r="C17" s="48" t="s">
        <v>10</v>
      </c>
      <c r="D17" s="15">
        <v>2</v>
      </c>
      <c r="E17" s="15">
        <v>21</v>
      </c>
      <c r="F17" s="16">
        <f t="shared" si="0"/>
        <v>10.5</v>
      </c>
      <c r="G17" s="15">
        <v>2</v>
      </c>
      <c r="H17" s="17">
        <v>1.4849999999999999</v>
      </c>
      <c r="I17" s="17">
        <v>5.0000000000385821E-3</v>
      </c>
      <c r="J17" s="71">
        <v>1</v>
      </c>
    </row>
    <row r="18" spans="1:10" ht="24.95" customHeight="1">
      <c r="A18" s="223" t="s">
        <v>88</v>
      </c>
      <c r="B18" s="41" t="s">
        <v>34</v>
      </c>
      <c r="C18" s="42" t="s">
        <v>8</v>
      </c>
      <c r="D18" s="43">
        <v>2</v>
      </c>
      <c r="E18" s="43">
        <v>18</v>
      </c>
      <c r="F18" s="44">
        <f t="shared" si="0"/>
        <v>9</v>
      </c>
      <c r="G18" s="43">
        <v>2</v>
      </c>
      <c r="H18" s="45">
        <v>1.51</v>
      </c>
      <c r="I18" s="45">
        <v>0.51</v>
      </c>
      <c r="J18" s="87">
        <v>5</v>
      </c>
    </row>
    <row r="19" spans="1:10" ht="24.95" customHeight="1">
      <c r="A19" s="221"/>
      <c r="B19" s="6" t="s">
        <v>35</v>
      </c>
      <c r="C19" s="7" t="s">
        <v>9</v>
      </c>
      <c r="D19" s="8">
        <v>2</v>
      </c>
      <c r="E19" s="8">
        <v>15</v>
      </c>
      <c r="F19" s="9">
        <f t="shared" si="0"/>
        <v>7.5</v>
      </c>
      <c r="G19" s="8">
        <v>2</v>
      </c>
      <c r="H19" s="10">
        <v>2.0049999999999999</v>
      </c>
      <c r="I19" s="10">
        <v>0.34500000000000086</v>
      </c>
      <c r="J19" s="70">
        <v>0</v>
      </c>
    </row>
    <row r="20" spans="1:10" ht="24.95" customHeight="1" thickBot="1">
      <c r="A20" s="224"/>
      <c r="B20" s="47" t="s">
        <v>36</v>
      </c>
      <c r="C20" s="48" t="s">
        <v>5</v>
      </c>
      <c r="D20" s="15">
        <v>2</v>
      </c>
      <c r="E20" s="15">
        <v>24</v>
      </c>
      <c r="F20" s="16">
        <f t="shared" si="0"/>
        <v>12</v>
      </c>
      <c r="G20" s="15">
        <v>2</v>
      </c>
      <c r="H20" s="17">
        <v>1.4850000000000001</v>
      </c>
      <c r="I20" s="17">
        <v>0.11499999999999921</v>
      </c>
      <c r="J20" s="71">
        <v>2</v>
      </c>
    </row>
    <row r="21" spans="1:10" ht="24.95" customHeight="1" thickBot="1">
      <c r="A21" s="218" t="s">
        <v>45</v>
      </c>
      <c r="B21" s="219"/>
      <c r="C21" s="49" t="s">
        <v>94</v>
      </c>
      <c r="D21" s="62">
        <v>33</v>
      </c>
      <c r="E21" s="62">
        <v>317</v>
      </c>
      <c r="F21" s="63">
        <f t="shared" si="0"/>
        <v>9.6</v>
      </c>
      <c r="G21" s="62">
        <v>33</v>
      </c>
      <c r="H21" s="64">
        <v>1.9181818181818184</v>
      </c>
      <c r="I21" s="64">
        <v>0.57196871362548285</v>
      </c>
      <c r="J21" s="65"/>
    </row>
  </sheetData>
  <mergeCells count="5">
    <mergeCell ref="A21:B21"/>
    <mergeCell ref="A2:J2"/>
    <mergeCell ref="A5:A9"/>
    <mergeCell ref="A10:A17"/>
    <mergeCell ref="A18:A20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J28"/>
  <sheetViews>
    <sheetView showZeros="0" workbookViewId="0">
      <selection activeCell="A2" sqref="A2:J2"/>
    </sheetView>
  </sheetViews>
  <sheetFormatPr defaultRowHeight="16.5"/>
  <cols>
    <col min="1" max="1" width="10.5" bestFit="1" customWidth="1"/>
    <col min="2" max="2" width="20" bestFit="1" customWidth="1"/>
    <col min="3" max="3" width="0" hidden="1" customWidth="1"/>
    <col min="4" max="5" width="7" customWidth="1"/>
    <col min="6" max="6" width="7.25" customWidth="1"/>
    <col min="7" max="7" width="7.125" customWidth="1"/>
    <col min="8" max="8" width="8.875" customWidth="1"/>
    <col min="9" max="9" width="7.75" customWidth="1"/>
  </cols>
  <sheetData>
    <row r="2" spans="1:10" ht="24">
      <c r="A2" s="214" t="s">
        <v>101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17.25" thickBot="1"/>
    <row r="4" spans="1:10" ht="36.75" thickBot="1">
      <c r="A4" s="25" t="s">
        <v>77</v>
      </c>
      <c r="B4" s="26" t="s">
        <v>78</v>
      </c>
      <c r="C4" s="26"/>
      <c r="D4" s="26" t="s">
        <v>29</v>
      </c>
      <c r="E4" s="26" t="s">
        <v>30</v>
      </c>
      <c r="F4" s="26" t="s">
        <v>66</v>
      </c>
      <c r="G4" s="26" t="s">
        <v>70</v>
      </c>
      <c r="H4" s="26" t="s">
        <v>68</v>
      </c>
      <c r="I4" s="26" t="s">
        <v>69</v>
      </c>
      <c r="J4" s="27" t="s">
        <v>71</v>
      </c>
    </row>
    <row r="5" spans="1:10" ht="24.95" customHeight="1" thickTop="1">
      <c r="A5" s="221" t="s">
        <v>85</v>
      </c>
      <c r="B5" s="6" t="s">
        <v>46</v>
      </c>
      <c r="C5" s="7" t="s">
        <v>0</v>
      </c>
      <c r="D5" s="8">
        <v>2</v>
      </c>
      <c r="E5" s="8">
        <v>14</v>
      </c>
      <c r="F5" s="9">
        <v>7</v>
      </c>
      <c r="G5" s="8">
        <v>2</v>
      </c>
      <c r="H5" s="10">
        <v>2.9699999999999998</v>
      </c>
      <c r="I5" s="10">
        <v>0.33000000000000301</v>
      </c>
      <c r="J5" s="14">
        <v>4</v>
      </c>
    </row>
    <row r="6" spans="1:10" ht="24.95" customHeight="1">
      <c r="A6" s="221"/>
      <c r="B6" s="6" t="s">
        <v>47</v>
      </c>
      <c r="C6" s="7" t="s">
        <v>7</v>
      </c>
      <c r="D6" s="8">
        <v>2</v>
      </c>
      <c r="E6" s="8">
        <v>10</v>
      </c>
      <c r="F6" s="9">
        <v>5</v>
      </c>
      <c r="G6" s="8">
        <v>2</v>
      </c>
      <c r="H6" s="10">
        <v>2.81</v>
      </c>
      <c r="I6" s="10">
        <v>0.14999999999999691</v>
      </c>
      <c r="J6" s="14">
        <v>0</v>
      </c>
    </row>
    <row r="7" spans="1:10" ht="24.95" customHeight="1">
      <c r="A7" s="221"/>
      <c r="B7" s="6" t="s">
        <v>48</v>
      </c>
      <c r="C7" s="7" t="s">
        <v>6</v>
      </c>
      <c r="D7" s="8">
        <v>2</v>
      </c>
      <c r="E7" s="8">
        <v>9</v>
      </c>
      <c r="F7" s="9">
        <v>4.5</v>
      </c>
      <c r="G7" s="8">
        <v>2</v>
      </c>
      <c r="H7" s="10">
        <v>2.395</v>
      </c>
      <c r="I7" s="10">
        <v>0.61499999999999966</v>
      </c>
      <c r="J7" s="14">
        <v>2</v>
      </c>
    </row>
    <row r="8" spans="1:10" ht="24.95" customHeight="1">
      <c r="A8" s="221"/>
      <c r="B8" s="6" t="s">
        <v>32</v>
      </c>
      <c r="C8" s="7" t="s">
        <v>11</v>
      </c>
      <c r="D8" s="8">
        <v>2</v>
      </c>
      <c r="E8" s="8">
        <v>11</v>
      </c>
      <c r="F8" s="9">
        <v>5.5</v>
      </c>
      <c r="G8" s="8">
        <v>2</v>
      </c>
      <c r="H8" s="10">
        <v>3.3049999999999997</v>
      </c>
      <c r="I8" s="10">
        <v>0.11500000000000887</v>
      </c>
      <c r="J8" s="14">
        <v>5</v>
      </c>
    </row>
    <row r="9" spans="1:10" ht="24.95" customHeight="1" thickBot="1">
      <c r="A9" s="222"/>
      <c r="B9" s="35" t="s">
        <v>49</v>
      </c>
      <c r="C9" s="36" t="s">
        <v>3</v>
      </c>
      <c r="D9" s="37">
        <v>2</v>
      </c>
      <c r="E9" s="37">
        <v>16</v>
      </c>
      <c r="F9" s="38">
        <v>8</v>
      </c>
      <c r="G9" s="37">
        <v>2</v>
      </c>
      <c r="H9" s="39">
        <v>3.66</v>
      </c>
      <c r="I9" s="39">
        <v>0.32999999999999763</v>
      </c>
      <c r="J9" s="40">
        <v>6</v>
      </c>
    </row>
    <row r="10" spans="1:10" ht="24.95" customHeight="1">
      <c r="A10" s="223" t="s">
        <v>86</v>
      </c>
      <c r="B10" s="41" t="s">
        <v>50</v>
      </c>
      <c r="C10" s="42" t="s">
        <v>14</v>
      </c>
      <c r="D10" s="43">
        <v>2</v>
      </c>
      <c r="E10" s="43">
        <v>7</v>
      </c>
      <c r="F10" s="44">
        <v>3.5</v>
      </c>
      <c r="G10" s="43">
        <v>2</v>
      </c>
      <c r="H10" s="45">
        <v>3.5949999999999998</v>
      </c>
      <c r="I10" s="45">
        <v>0.20500000000000157</v>
      </c>
      <c r="J10" s="46">
        <v>4</v>
      </c>
    </row>
    <row r="11" spans="1:10" ht="24.95" customHeight="1">
      <c r="A11" s="221"/>
      <c r="B11" s="6" t="s">
        <v>87</v>
      </c>
      <c r="C11" s="7" t="s">
        <v>12</v>
      </c>
      <c r="D11" s="8">
        <v>1</v>
      </c>
      <c r="E11" s="8">
        <v>9</v>
      </c>
      <c r="F11" s="9">
        <v>9</v>
      </c>
      <c r="G11" s="8">
        <v>1</v>
      </c>
      <c r="H11" s="10">
        <v>2.85</v>
      </c>
      <c r="I11" s="10">
        <v>0</v>
      </c>
      <c r="J11" s="14"/>
    </row>
    <row r="12" spans="1:10" ht="24.95" customHeight="1">
      <c r="A12" s="221"/>
      <c r="B12" s="6" t="s">
        <v>52</v>
      </c>
      <c r="C12" s="7" t="s">
        <v>22</v>
      </c>
      <c r="D12" s="8">
        <v>3</v>
      </c>
      <c r="E12" s="8">
        <v>18</v>
      </c>
      <c r="F12" s="9">
        <v>6</v>
      </c>
      <c r="G12" s="8">
        <v>3</v>
      </c>
      <c r="H12" s="10">
        <v>2.8699999999999997</v>
      </c>
      <c r="I12" s="10">
        <v>0.14236104336042352</v>
      </c>
      <c r="J12" s="14">
        <v>5</v>
      </c>
    </row>
    <row r="13" spans="1:10" ht="24.95" customHeight="1">
      <c r="A13" s="221"/>
      <c r="B13" s="6" t="s">
        <v>33</v>
      </c>
      <c r="C13" s="7" t="s">
        <v>25</v>
      </c>
      <c r="D13" s="8">
        <v>2</v>
      </c>
      <c r="E13" s="8">
        <v>9</v>
      </c>
      <c r="F13" s="9">
        <v>4.5</v>
      </c>
      <c r="G13" s="8">
        <v>2</v>
      </c>
      <c r="H13" s="10">
        <v>2.9950000000000001</v>
      </c>
      <c r="I13" s="10">
        <v>4.4999999999977169E-2</v>
      </c>
      <c r="J13" s="14">
        <v>2</v>
      </c>
    </row>
    <row r="14" spans="1:10" ht="24.95" customHeight="1">
      <c r="A14" s="221"/>
      <c r="B14" s="6" t="s">
        <v>53</v>
      </c>
      <c r="C14" s="7" t="s">
        <v>15</v>
      </c>
      <c r="D14" s="8">
        <v>1</v>
      </c>
      <c r="E14" s="8">
        <v>7</v>
      </c>
      <c r="F14" s="9">
        <v>7</v>
      </c>
      <c r="G14" s="8">
        <v>1</v>
      </c>
      <c r="H14" s="10">
        <v>2.85</v>
      </c>
      <c r="I14" s="10">
        <v>0</v>
      </c>
      <c r="J14" s="14">
        <v>2</v>
      </c>
    </row>
    <row r="15" spans="1:10" ht="24.95" customHeight="1">
      <c r="A15" s="221"/>
      <c r="B15" s="6" t="s">
        <v>54</v>
      </c>
      <c r="C15" s="7" t="s">
        <v>23</v>
      </c>
      <c r="D15" s="8">
        <v>2</v>
      </c>
      <c r="E15" s="8">
        <v>16</v>
      </c>
      <c r="F15" s="9">
        <v>8</v>
      </c>
      <c r="G15" s="8">
        <v>1</v>
      </c>
      <c r="H15" s="10">
        <v>3.11</v>
      </c>
      <c r="I15" s="10">
        <v>0</v>
      </c>
      <c r="J15" s="14">
        <v>5</v>
      </c>
    </row>
    <row r="16" spans="1:10" ht="24.95" customHeight="1" thickBot="1">
      <c r="A16" s="224"/>
      <c r="B16" s="47" t="s">
        <v>39</v>
      </c>
      <c r="C16" s="48" t="s">
        <v>10</v>
      </c>
      <c r="D16" s="15">
        <v>1</v>
      </c>
      <c r="E16" s="15">
        <v>11</v>
      </c>
      <c r="F16" s="16">
        <v>11</v>
      </c>
      <c r="G16" s="15">
        <v>1</v>
      </c>
      <c r="H16" s="17">
        <v>1.8</v>
      </c>
      <c r="I16" s="17">
        <v>0</v>
      </c>
      <c r="J16" s="18">
        <v>1</v>
      </c>
    </row>
    <row r="17" spans="1:10" ht="24.95" customHeight="1">
      <c r="A17" s="220" t="s">
        <v>88</v>
      </c>
      <c r="B17" s="19" t="s">
        <v>34</v>
      </c>
      <c r="C17" s="20" t="s">
        <v>8</v>
      </c>
      <c r="D17" s="21">
        <v>1</v>
      </c>
      <c r="E17" s="21">
        <v>6</v>
      </c>
      <c r="F17" s="22">
        <v>6</v>
      </c>
      <c r="G17" s="21">
        <v>1</v>
      </c>
      <c r="H17" s="23">
        <v>3.76</v>
      </c>
      <c r="I17" s="23">
        <v>0</v>
      </c>
      <c r="J17" s="24">
        <v>1</v>
      </c>
    </row>
    <row r="18" spans="1:10" ht="24.95" customHeight="1">
      <c r="A18" s="221"/>
      <c r="B18" s="6" t="s">
        <v>35</v>
      </c>
      <c r="C18" s="7" t="s">
        <v>9</v>
      </c>
      <c r="D18" s="8">
        <v>2</v>
      </c>
      <c r="E18" s="8">
        <v>19</v>
      </c>
      <c r="F18" s="9">
        <v>9.5</v>
      </c>
      <c r="G18" s="8">
        <v>1</v>
      </c>
      <c r="H18" s="10">
        <v>3.17</v>
      </c>
      <c r="I18" s="10">
        <v>0</v>
      </c>
      <c r="J18" s="14">
        <v>2</v>
      </c>
    </row>
    <row r="19" spans="1:10" ht="24.95" customHeight="1">
      <c r="A19" s="221"/>
      <c r="B19" s="6" t="s">
        <v>36</v>
      </c>
      <c r="C19" s="7" t="s">
        <v>5</v>
      </c>
      <c r="D19" s="8">
        <v>2</v>
      </c>
      <c r="E19" s="8">
        <v>7</v>
      </c>
      <c r="F19" s="9">
        <v>3.5</v>
      </c>
      <c r="G19" s="8">
        <v>2</v>
      </c>
      <c r="H19" s="10">
        <v>2.835</v>
      </c>
      <c r="I19" s="10">
        <v>0.20500000000000157</v>
      </c>
      <c r="J19" s="14">
        <v>0</v>
      </c>
    </row>
    <row r="20" spans="1:10" ht="24.95" customHeight="1">
      <c r="A20" s="221"/>
      <c r="B20" s="6" t="s">
        <v>37</v>
      </c>
      <c r="C20" s="7" t="s">
        <v>13</v>
      </c>
      <c r="D20" s="8">
        <v>2</v>
      </c>
      <c r="E20" s="8">
        <v>22</v>
      </c>
      <c r="F20" s="9">
        <v>11</v>
      </c>
      <c r="G20" s="8">
        <v>2</v>
      </c>
      <c r="H20" s="10">
        <v>2.0049999999999999</v>
      </c>
      <c r="I20" s="10">
        <v>0.24500000000000088</v>
      </c>
      <c r="J20" s="14">
        <v>3</v>
      </c>
    </row>
    <row r="21" spans="1:10" ht="24.95" customHeight="1">
      <c r="A21" s="221"/>
      <c r="B21" s="6" t="s">
        <v>38</v>
      </c>
      <c r="C21" s="7" t="s">
        <v>27</v>
      </c>
      <c r="D21" s="8">
        <v>2</v>
      </c>
      <c r="E21" s="8">
        <v>8</v>
      </c>
      <c r="F21" s="9">
        <v>4</v>
      </c>
      <c r="G21" s="8">
        <v>2</v>
      </c>
      <c r="H21" s="10">
        <v>3.29</v>
      </c>
      <c r="I21" s="10">
        <v>0.26000000000000106</v>
      </c>
      <c r="J21" s="14">
        <v>4</v>
      </c>
    </row>
    <row r="22" spans="1:10" ht="24.95" customHeight="1" thickBot="1">
      <c r="A22" s="222"/>
      <c r="B22" s="35" t="s">
        <v>56</v>
      </c>
      <c r="C22" s="36" t="s">
        <v>28</v>
      </c>
      <c r="D22" s="37">
        <v>1</v>
      </c>
      <c r="E22" s="37">
        <v>12</v>
      </c>
      <c r="F22" s="38">
        <v>12</v>
      </c>
      <c r="G22" s="37">
        <v>1</v>
      </c>
      <c r="H22" s="39">
        <v>1.5</v>
      </c>
      <c r="I22" s="39">
        <v>0</v>
      </c>
      <c r="J22" s="40">
        <v>0</v>
      </c>
    </row>
    <row r="23" spans="1:10" ht="24.95" customHeight="1">
      <c r="A23" s="223" t="s">
        <v>89</v>
      </c>
      <c r="B23" s="41" t="s">
        <v>41</v>
      </c>
      <c r="C23" s="42" t="s">
        <v>1</v>
      </c>
      <c r="D23" s="43">
        <v>1</v>
      </c>
      <c r="E23" s="43">
        <v>6</v>
      </c>
      <c r="F23" s="44">
        <v>6</v>
      </c>
      <c r="G23" s="43">
        <v>1</v>
      </c>
      <c r="H23" s="45">
        <v>1.1000000000000001</v>
      </c>
      <c r="I23" s="45">
        <v>0</v>
      </c>
      <c r="J23" s="46">
        <v>1</v>
      </c>
    </row>
    <row r="24" spans="1:10" ht="24.95" customHeight="1">
      <c r="A24" s="221"/>
      <c r="B24" s="6" t="s">
        <v>42</v>
      </c>
      <c r="C24" s="7" t="s">
        <v>2</v>
      </c>
      <c r="D24" s="8">
        <v>1</v>
      </c>
      <c r="E24" s="8">
        <v>8</v>
      </c>
      <c r="F24" s="9">
        <v>8</v>
      </c>
      <c r="G24" s="8">
        <v>1</v>
      </c>
      <c r="H24" s="10">
        <v>1.74</v>
      </c>
      <c r="I24" s="10">
        <v>0</v>
      </c>
      <c r="J24" s="14">
        <v>1</v>
      </c>
    </row>
    <row r="25" spans="1:10" ht="24.95" customHeight="1">
      <c r="A25" s="221"/>
      <c r="B25" s="6" t="s">
        <v>57</v>
      </c>
      <c r="C25" s="7" t="s">
        <v>18</v>
      </c>
      <c r="D25" s="8">
        <v>1</v>
      </c>
      <c r="E25" s="8">
        <v>10</v>
      </c>
      <c r="F25" s="9">
        <v>10</v>
      </c>
      <c r="G25" s="8">
        <v>0</v>
      </c>
      <c r="H25" s="10">
        <v>0</v>
      </c>
      <c r="I25" s="10">
        <v>0</v>
      </c>
      <c r="J25" s="14">
        <v>3</v>
      </c>
    </row>
    <row r="26" spans="1:10" ht="24.95" customHeight="1">
      <c r="A26" s="221"/>
      <c r="B26" s="6" t="s">
        <v>43</v>
      </c>
      <c r="C26" s="7" t="s">
        <v>19</v>
      </c>
      <c r="D26" s="8">
        <v>1</v>
      </c>
      <c r="E26" s="8">
        <v>13</v>
      </c>
      <c r="F26" s="9">
        <v>13</v>
      </c>
      <c r="G26" s="8">
        <v>1</v>
      </c>
      <c r="H26" s="10">
        <v>3.01</v>
      </c>
      <c r="I26" s="10">
        <v>0</v>
      </c>
      <c r="J26" s="14">
        <v>4</v>
      </c>
    </row>
    <row r="27" spans="1:10" ht="24.95" customHeight="1" thickBot="1">
      <c r="A27" s="224"/>
      <c r="B27" s="47" t="s">
        <v>44</v>
      </c>
      <c r="C27" s="48" t="s">
        <v>21</v>
      </c>
      <c r="D27" s="15">
        <v>2</v>
      </c>
      <c r="E27" s="15">
        <v>13</v>
      </c>
      <c r="F27" s="16">
        <v>6.5</v>
      </c>
      <c r="G27" s="15">
        <v>2</v>
      </c>
      <c r="H27" s="17">
        <v>1.9700000000000002</v>
      </c>
      <c r="I27" s="17">
        <v>0.39999999999999963</v>
      </c>
      <c r="J27" s="18">
        <v>0</v>
      </c>
    </row>
    <row r="28" spans="1:10" ht="24.95" customHeight="1" thickBot="1">
      <c r="A28" s="218" t="s">
        <v>45</v>
      </c>
      <c r="B28" s="219"/>
      <c r="C28" s="49" t="s">
        <v>94</v>
      </c>
      <c r="D28" s="62">
        <v>38</v>
      </c>
      <c r="E28" s="62">
        <v>261</v>
      </c>
      <c r="F28" s="63">
        <v>6.9</v>
      </c>
      <c r="G28" s="62">
        <v>35</v>
      </c>
      <c r="H28" s="64">
        <v>2.7760000000000002</v>
      </c>
      <c r="I28" s="64">
        <v>0.69309739575329321</v>
      </c>
      <c r="J28" s="65"/>
    </row>
  </sheetData>
  <mergeCells count="6">
    <mergeCell ref="A28:B28"/>
    <mergeCell ref="A2:J2"/>
    <mergeCell ref="A5:A9"/>
    <mergeCell ref="A10:A16"/>
    <mergeCell ref="A17:A22"/>
    <mergeCell ref="A23:A27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2:J13"/>
  <sheetViews>
    <sheetView showZeros="0" workbookViewId="0">
      <selection activeCell="A2" sqref="A2:J2"/>
    </sheetView>
  </sheetViews>
  <sheetFormatPr defaultRowHeight="16.5"/>
  <cols>
    <col min="1" max="1" width="12.625" customWidth="1"/>
    <col min="2" max="2" width="15.5" bestFit="1" customWidth="1"/>
    <col min="3" max="3" width="0" hidden="1" customWidth="1"/>
    <col min="4" max="4" width="7.375" customWidth="1"/>
    <col min="5" max="5" width="8.125" customWidth="1"/>
    <col min="6" max="6" width="7.5" customWidth="1"/>
    <col min="7" max="7" width="6.75" customWidth="1"/>
    <col min="8" max="8" width="8.625" customWidth="1"/>
    <col min="9" max="9" width="8" customWidth="1"/>
  </cols>
  <sheetData>
    <row r="2" spans="1:10" ht="24">
      <c r="A2" s="214" t="s">
        <v>103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17.25" thickBot="1"/>
    <row r="4" spans="1:10" ht="36.75" thickBot="1">
      <c r="A4" s="25" t="s">
        <v>77</v>
      </c>
      <c r="B4" s="26" t="s">
        <v>78</v>
      </c>
      <c r="C4" s="26"/>
      <c r="D4" s="26" t="s">
        <v>29</v>
      </c>
      <c r="E4" s="26" t="s">
        <v>30</v>
      </c>
      <c r="F4" s="26" t="s">
        <v>66</v>
      </c>
      <c r="G4" s="26" t="s">
        <v>70</v>
      </c>
      <c r="H4" s="26" t="s">
        <v>68</v>
      </c>
      <c r="I4" s="26" t="s">
        <v>69</v>
      </c>
      <c r="J4" s="27" t="s">
        <v>71</v>
      </c>
    </row>
    <row r="5" spans="1:10" ht="24.95" customHeight="1" thickTop="1">
      <c r="A5" s="221" t="s">
        <v>102</v>
      </c>
      <c r="B5" s="6" t="s">
        <v>37</v>
      </c>
      <c r="C5" s="7" t="s">
        <v>13</v>
      </c>
      <c r="D5" s="8">
        <v>2</v>
      </c>
      <c r="E5" s="8">
        <v>19</v>
      </c>
      <c r="F5" s="9">
        <v>9.5</v>
      </c>
      <c r="G5" s="8">
        <v>2</v>
      </c>
      <c r="H5" s="10">
        <v>3.0300000000000002</v>
      </c>
      <c r="I5" s="10">
        <v>5.9999999999989291E-2</v>
      </c>
      <c r="J5" s="14">
        <v>6</v>
      </c>
    </row>
    <row r="6" spans="1:10" ht="24.95" customHeight="1">
      <c r="A6" s="221"/>
      <c r="B6" s="6" t="s">
        <v>38</v>
      </c>
      <c r="C6" s="7" t="s">
        <v>27</v>
      </c>
      <c r="D6" s="8">
        <v>2</v>
      </c>
      <c r="E6" s="8">
        <v>7</v>
      </c>
      <c r="F6" s="9">
        <v>3.5</v>
      </c>
      <c r="G6" s="8">
        <v>2</v>
      </c>
      <c r="H6" s="10">
        <v>3.085</v>
      </c>
      <c r="I6" s="10">
        <v>0.18499999999999805</v>
      </c>
      <c r="J6" s="14">
        <v>0</v>
      </c>
    </row>
    <row r="7" spans="1:10" ht="24.95" customHeight="1" thickBot="1">
      <c r="A7" s="222"/>
      <c r="B7" s="35" t="s">
        <v>56</v>
      </c>
      <c r="C7" s="36" t="s">
        <v>28</v>
      </c>
      <c r="D7" s="37">
        <v>2</v>
      </c>
      <c r="E7" s="37">
        <v>10</v>
      </c>
      <c r="F7" s="38">
        <v>5</v>
      </c>
      <c r="G7" s="37">
        <v>1</v>
      </c>
      <c r="H7" s="39">
        <v>3.43</v>
      </c>
      <c r="I7" s="39">
        <v>0</v>
      </c>
      <c r="J7" s="40">
        <v>0</v>
      </c>
    </row>
    <row r="8" spans="1:10" ht="24.95" customHeight="1">
      <c r="A8" s="223" t="s">
        <v>89</v>
      </c>
      <c r="B8" s="41" t="s">
        <v>41</v>
      </c>
      <c r="C8" s="42" t="s">
        <v>1</v>
      </c>
      <c r="D8" s="43">
        <v>2</v>
      </c>
      <c r="E8" s="43">
        <v>20</v>
      </c>
      <c r="F8" s="44">
        <v>10</v>
      </c>
      <c r="G8" s="43">
        <v>2</v>
      </c>
      <c r="H8" s="45">
        <v>3.7</v>
      </c>
      <c r="I8" s="45">
        <v>0</v>
      </c>
      <c r="J8" s="46">
        <v>3</v>
      </c>
    </row>
    <row r="9" spans="1:10" ht="24.95" customHeight="1">
      <c r="A9" s="221"/>
      <c r="B9" s="6" t="s">
        <v>42</v>
      </c>
      <c r="C9" s="7" t="s">
        <v>2</v>
      </c>
      <c r="D9" s="8">
        <v>2</v>
      </c>
      <c r="E9" s="8">
        <v>15</v>
      </c>
      <c r="F9" s="9">
        <v>7.5</v>
      </c>
      <c r="G9" s="8">
        <v>2</v>
      </c>
      <c r="H9" s="10">
        <v>1.925</v>
      </c>
      <c r="I9" s="10">
        <v>0.52500000000000024</v>
      </c>
      <c r="J9" s="14">
        <v>3</v>
      </c>
    </row>
    <row r="10" spans="1:10" ht="24.95" customHeight="1">
      <c r="A10" s="221"/>
      <c r="B10" s="6" t="s">
        <v>57</v>
      </c>
      <c r="C10" s="7" t="s">
        <v>18</v>
      </c>
      <c r="D10" s="8">
        <v>2</v>
      </c>
      <c r="E10" s="8">
        <v>12</v>
      </c>
      <c r="F10" s="9">
        <v>6</v>
      </c>
      <c r="G10" s="8">
        <v>2</v>
      </c>
      <c r="H10" s="10">
        <v>2.9550000000000001</v>
      </c>
      <c r="I10" s="10">
        <v>0.125</v>
      </c>
      <c r="J10" s="14">
        <v>2</v>
      </c>
    </row>
    <row r="11" spans="1:10" ht="24.95" customHeight="1">
      <c r="A11" s="221"/>
      <c r="B11" s="6" t="s">
        <v>43</v>
      </c>
      <c r="C11" s="7" t="s">
        <v>19</v>
      </c>
      <c r="D11" s="8">
        <v>2</v>
      </c>
      <c r="E11" s="8">
        <v>10</v>
      </c>
      <c r="F11" s="9">
        <v>5</v>
      </c>
      <c r="G11" s="8">
        <v>1</v>
      </c>
      <c r="H11" s="10">
        <v>3.27</v>
      </c>
      <c r="I11" s="10">
        <v>0</v>
      </c>
      <c r="J11" s="14">
        <v>2</v>
      </c>
    </row>
    <row r="12" spans="1:10" ht="24.95" customHeight="1" thickBot="1">
      <c r="A12" s="224"/>
      <c r="B12" s="47" t="s">
        <v>44</v>
      </c>
      <c r="C12" s="48" t="s">
        <v>21</v>
      </c>
      <c r="D12" s="15">
        <v>2</v>
      </c>
      <c r="E12" s="15">
        <v>16</v>
      </c>
      <c r="F12" s="16">
        <v>8</v>
      </c>
      <c r="G12" s="15">
        <v>2</v>
      </c>
      <c r="H12" s="17">
        <v>2.75</v>
      </c>
      <c r="I12" s="17">
        <v>9.0000000000003674E-2</v>
      </c>
      <c r="J12" s="18">
        <v>3</v>
      </c>
    </row>
    <row r="13" spans="1:10" ht="24.95" customHeight="1" thickBot="1">
      <c r="A13" s="218" t="s">
        <v>45</v>
      </c>
      <c r="B13" s="219"/>
      <c r="C13" s="49" t="s">
        <v>94</v>
      </c>
      <c r="D13" s="62">
        <v>16</v>
      </c>
      <c r="E13" s="62">
        <v>109</v>
      </c>
      <c r="F13" s="63">
        <v>6.8</v>
      </c>
      <c r="G13" s="62">
        <v>14</v>
      </c>
      <c r="H13" s="64">
        <v>2.9146153846153848</v>
      </c>
      <c r="I13" s="64">
        <v>0.53950996832047382</v>
      </c>
      <c r="J13" s="65"/>
    </row>
  </sheetData>
  <mergeCells count="4">
    <mergeCell ref="A13:B13"/>
    <mergeCell ref="A2:J2"/>
    <mergeCell ref="A5:A7"/>
    <mergeCell ref="A8:A12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2:J12"/>
  <sheetViews>
    <sheetView showZeros="0" workbookViewId="0">
      <selection activeCell="A2" sqref="A2:J2"/>
    </sheetView>
  </sheetViews>
  <sheetFormatPr defaultRowHeight="16.5"/>
  <cols>
    <col min="1" max="1" width="12.625" customWidth="1"/>
    <col min="2" max="2" width="15.5" bestFit="1" customWidth="1"/>
    <col min="3" max="3" width="0" hidden="1" customWidth="1"/>
    <col min="4" max="4" width="6.75" customWidth="1"/>
    <col min="5" max="7" width="7.5" customWidth="1"/>
    <col min="8" max="8" width="8.5" customWidth="1"/>
    <col min="9" max="9" width="8" customWidth="1"/>
  </cols>
  <sheetData>
    <row r="2" spans="1:10" ht="24">
      <c r="A2" s="214" t="s">
        <v>104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17.25" thickBot="1"/>
    <row r="4" spans="1:10" ht="36.75" thickBot="1">
      <c r="A4" s="25" t="s">
        <v>77</v>
      </c>
      <c r="B4" s="26" t="s">
        <v>78</v>
      </c>
      <c r="C4" s="26"/>
      <c r="D4" s="26" t="s">
        <v>29</v>
      </c>
      <c r="E4" s="26" t="s">
        <v>30</v>
      </c>
      <c r="F4" s="26" t="s">
        <v>66</v>
      </c>
      <c r="G4" s="26" t="s">
        <v>70</v>
      </c>
      <c r="H4" s="26" t="s">
        <v>68</v>
      </c>
      <c r="I4" s="26" t="s">
        <v>69</v>
      </c>
      <c r="J4" s="27" t="s">
        <v>71</v>
      </c>
    </row>
    <row r="5" spans="1:10" ht="24.95" customHeight="1" thickTop="1">
      <c r="A5" s="221" t="s">
        <v>102</v>
      </c>
      <c r="B5" s="6" t="s">
        <v>37</v>
      </c>
      <c r="C5" s="7" t="s">
        <v>13</v>
      </c>
      <c r="D5" s="8">
        <v>2</v>
      </c>
      <c r="E5" s="8">
        <v>7</v>
      </c>
      <c r="F5" s="9">
        <v>3.5</v>
      </c>
      <c r="G5" s="8">
        <v>0</v>
      </c>
      <c r="H5" s="10">
        <v>0</v>
      </c>
      <c r="I5" s="10">
        <v>0</v>
      </c>
      <c r="J5" s="14">
        <v>0</v>
      </c>
    </row>
    <row r="6" spans="1:10" ht="24.95" customHeight="1" thickBot="1">
      <c r="A6" s="222"/>
      <c r="B6" s="35" t="s">
        <v>38</v>
      </c>
      <c r="C6" s="36" t="s">
        <v>27</v>
      </c>
      <c r="D6" s="37">
        <v>2</v>
      </c>
      <c r="E6" s="37">
        <v>2</v>
      </c>
      <c r="F6" s="38">
        <v>1</v>
      </c>
      <c r="G6" s="37">
        <v>0</v>
      </c>
      <c r="H6" s="39">
        <v>0</v>
      </c>
      <c r="I6" s="39">
        <v>0</v>
      </c>
      <c r="J6" s="40">
        <v>0</v>
      </c>
    </row>
    <row r="7" spans="1:10" ht="24.95" customHeight="1">
      <c r="A7" s="223" t="s">
        <v>89</v>
      </c>
      <c r="B7" s="41" t="s">
        <v>41</v>
      </c>
      <c r="C7" s="42" t="s">
        <v>1</v>
      </c>
      <c r="D7" s="43">
        <v>1</v>
      </c>
      <c r="E7" s="43">
        <v>1</v>
      </c>
      <c r="F7" s="44">
        <v>1</v>
      </c>
      <c r="G7" s="43">
        <v>1</v>
      </c>
      <c r="H7" s="45">
        <v>3.02</v>
      </c>
      <c r="I7" s="45">
        <v>0</v>
      </c>
      <c r="J7" s="46">
        <v>0</v>
      </c>
    </row>
    <row r="8" spans="1:10" ht="24.95" customHeight="1">
      <c r="A8" s="221"/>
      <c r="B8" s="6" t="s">
        <v>42</v>
      </c>
      <c r="C8" s="7" t="s">
        <v>2</v>
      </c>
      <c r="D8" s="8">
        <v>1</v>
      </c>
      <c r="E8" s="8">
        <v>3</v>
      </c>
      <c r="F8" s="9">
        <v>3</v>
      </c>
      <c r="G8" s="8">
        <v>0</v>
      </c>
      <c r="H8" s="10">
        <v>0</v>
      </c>
      <c r="I8" s="10">
        <v>0</v>
      </c>
      <c r="J8" s="14">
        <v>0</v>
      </c>
    </row>
    <row r="9" spans="1:10" ht="24.95" customHeight="1">
      <c r="A9" s="221"/>
      <c r="B9" s="6" t="s">
        <v>57</v>
      </c>
      <c r="C9" s="7" t="s">
        <v>18</v>
      </c>
      <c r="D9" s="8">
        <v>2</v>
      </c>
      <c r="E9" s="8">
        <v>3</v>
      </c>
      <c r="F9" s="9">
        <v>1.5</v>
      </c>
      <c r="G9" s="8">
        <v>2</v>
      </c>
      <c r="H9" s="10">
        <v>3.1749999999999998</v>
      </c>
      <c r="I9" s="10">
        <v>0.75500000000000078</v>
      </c>
      <c r="J9" s="14">
        <v>1</v>
      </c>
    </row>
    <row r="10" spans="1:10" ht="24.95" customHeight="1">
      <c r="A10" s="221"/>
      <c r="B10" s="6" t="s">
        <v>43</v>
      </c>
      <c r="C10" s="7" t="s">
        <v>19</v>
      </c>
      <c r="D10" s="8">
        <v>1</v>
      </c>
      <c r="E10" s="8">
        <v>2</v>
      </c>
      <c r="F10" s="9">
        <v>2</v>
      </c>
      <c r="G10" s="8">
        <v>0</v>
      </c>
      <c r="H10" s="10">
        <v>0</v>
      </c>
      <c r="I10" s="10">
        <v>0</v>
      </c>
      <c r="J10" s="14"/>
    </row>
    <row r="11" spans="1:10" ht="24.95" customHeight="1" thickBot="1">
      <c r="A11" s="224"/>
      <c r="B11" s="47" t="s">
        <v>44</v>
      </c>
      <c r="C11" s="48" t="s">
        <v>21</v>
      </c>
      <c r="D11" s="15">
        <v>2</v>
      </c>
      <c r="E11" s="15">
        <v>3</v>
      </c>
      <c r="F11" s="16">
        <v>1.5</v>
      </c>
      <c r="G11" s="15">
        <v>0</v>
      </c>
      <c r="H11" s="17">
        <v>0</v>
      </c>
      <c r="I11" s="17">
        <v>0</v>
      </c>
      <c r="J11" s="18">
        <v>0</v>
      </c>
    </row>
    <row r="12" spans="1:10" ht="24.95" customHeight="1" thickBot="1">
      <c r="A12" s="218" t="s">
        <v>45</v>
      </c>
      <c r="B12" s="219"/>
      <c r="C12" s="49" t="s">
        <v>94</v>
      </c>
      <c r="D12" s="62">
        <v>11</v>
      </c>
      <c r="E12" s="62">
        <v>21</v>
      </c>
      <c r="F12" s="63">
        <v>1.9</v>
      </c>
      <c r="G12" s="62">
        <v>3</v>
      </c>
      <c r="H12" s="64">
        <v>3.1233333333333335</v>
      </c>
      <c r="I12" s="64">
        <v>0.62077013101111234</v>
      </c>
      <c r="J12" s="65"/>
    </row>
  </sheetData>
  <mergeCells count="4">
    <mergeCell ref="A12:B12"/>
    <mergeCell ref="A2:J2"/>
    <mergeCell ref="A5:A6"/>
    <mergeCell ref="A7:A11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2:J12"/>
  <sheetViews>
    <sheetView workbookViewId="0">
      <selection activeCell="D12" sqref="D12"/>
    </sheetView>
  </sheetViews>
  <sheetFormatPr defaultRowHeight="16.5"/>
  <cols>
    <col min="1" max="1" width="10.5" bestFit="1" customWidth="1"/>
    <col min="2" max="2" width="20" bestFit="1" customWidth="1"/>
    <col min="3" max="3" width="0" hidden="1" customWidth="1"/>
    <col min="4" max="4" width="8.125" customWidth="1"/>
    <col min="5" max="5" width="7.25" customWidth="1"/>
    <col min="6" max="6" width="7.875" customWidth="1"/>
  </cols>
  <sheetData>
    <row r="2" spans="1:10" ht="24">
      <c r="A2" s="214" t="s">
        <v>107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17.25" thickBot="1"/>
    <row r="4" spans="1:10" ht="36.75" thickBot="1">
      <c r="A4" s="25" t="s">
        <v>77</v>
      </c>
      <c r="B4" s="26" t="s">
        <v>78</v>
      </c>
      <c r="C4" s="26"/>
      <c r="D4" s="26" t="s">
        <v>29</v>
      </c>
      <c r="E4" s="26" t="s">
        <v>30</v>
      </c>
      <c r="F4" s="26" t="s">
        <v>66</v>
      </c>
      <c r="G4" s="26" t="s">
        <v>70</v>
      </c>
      <c r="H4" s="26" t="s">
        <v>68</v>
      </c>
      <c r="I4" s="26" t="s">
        <v>69</v>
      </c>
      <c r="J4" s="27" t="s">
        <v>71</v>
      </c>
    </row>
    <row r="5" spans="1:10" ht="24.95" customHeight="1" thickTop="1">
      <c r="A5" s="263" t="s">
        <v>105</v>
      </c>
      <c r="B5" s="92" t="s">
        <v>87</v>
      </c>
      <c r="C5" s="7" t="s">
        <v>12</v>
      </c>
      <c r="D5" s="260">
        <v>5</v>
      </c>
      <c r="E5" s="8">
        <v>1</v>
      </c>
      <c r="F5" s="88"/>
      <c r="G5" s="8">
        <v>0</v>
      </c>
      <c r="H5" s="10">
        <v>0</v>
      </c>
      <c r="I5" s="10">
        <v>0</v>
      </c>
      <c r="J5" s="14"/>
    </row>
    <row r="6" spans="1:10" ht="24.95" customHeight="1" thickBot="1">
      <c r="A6" s="224"/>
      <c r="B6" s="47" t="s">
        <v>54</v>
      </c>
      <c r="C6" s="7" t="s">
        <v>23</v>
      </c>
      <c r="D6" s="261"/>
      <c r="E6" s="15">
        <v>1</v>
      </c>
      <c r="F6" s="91"/>
      <c r="G6" s="15">
        <v>0</v>
      </c>
      <c r="H6" s="17">
        <v>0</v>
      </c>
      <c r="I6" s="17">
        <v>0</v>
      </c>
      <c r="J6" s="18">
        <v>1</v>
      </c>
    </row>
    <row r="7" spans="1:10" ht="24.95" customHeight="1" thickBot="1">
      <c r="A7" s="77" t="s">
        <v>106</v>
      </c>
      <c r="B7" s="78" t="s">
        <v>36</v>
      </c>
      <c r="C7" s="7" t="s">
        <v>5</v>
      </c>
      <c r="D7" s="261"/>
      <c r="E7" s="80">
        <v>1</v>
      </c>
      <c r="F7" s="93"/>
      <c r="G7" s="80">
        <v>1</v>
      </c>
      <c r="H7" s="82">
        <v>7.37</v>
      </c>
      <c r="I7" s="82">
        <v>0</v>
      </c>
      <c r="J7" s="83">
        <v>1</v>
      </c>
    </row>
    <row r="8" spans="1:10" ht="24.95" customHeight="1">
      <c r="A8" s="223" t="s">
        <v>89</v>
      </c>
      <c r="B8" s="41" t="s">
        <v>41</v>
      </c>
      <c r="C8" s="7" t="s">
        <v>1</v>
      </c>
      <c r="D8" s="261"/>
      <c r="E8" s="43">
        <v>3</v>
      </c>
      <c r="F8" s="90"/>
      <c r="G8" s="43">
        <v>2</v>
      </c>
      <c r="H8" s="45">
        <v>4.2149999999999999</v>
      </c>
      <c r="I8" s="45">
        <v>0.83499999999999974</v>
      </c>
      <c r="J8" s="46">
        <v>0</v>
      </c>
    </row>
    <row r="9" spans="1:10" ht="24.95" customHeight="1">
      <c r="A9" s="221"/>
      <c r="B9" s="6" t="s">
        <v>42</v>
      </c>
      <c r="C9" s="7" t="s">
        <v>2</v>
      </c>
      <c r="D9" s="261"/>
      <c r="E9" s="8">
        <v>1</v>
      </c>
      <c r="F9" s="89"/>
      <c r="G9" s="8">
        <v>1</v>
      </c>
      <c r="H9" s="10">
        <v>2.93</v>
      </c>
      <c r="I9" s="10">
        <v>0</v>
      </c>
      <c r="J9" s="14">
        <v>0</v>
      </c>
    </row>
    <row r="10" spans="1:10" ht="24.95" customHeight="1">
      <c r="A10" s="221"/>
      <c r="B10" s="6" t="s">
        <v>43</v>
      </c>
      <c r="C10" s="7" t="s">
        <v>19</v>
      </c>
      <c r="D10" s="261"/>
      <c r="E10" s="8">
        <v>1</v>
      </c>
      <c r="F10" s="89"/>
      <c r="G10" s="8">
        <v>0</v>
      </c>
      <c r="H10" s="10">
        <v>0</v>
      </c>
      <c r="I10" s="10">
        <v>0</v>
      </c>
      <c r="J10" s="14">
        <v>0</v>
      </c>
    </row>
    <row r="11" spans="1:10" ht="24.95" customHeight="1" thickBot="1">
      <c r="A11" s="224"/>
      <c r="B11" s="47" t="s">
        <v>44</v>
      </c>
      <c r="C11" s="7" t="s">
        <v>21</v>
      </c>
      <c r="D11" s="262"/>
      <c r="E11" s="15">
        <v>0</v>
      </c>
      <c r="F11" s="91"/>
      <c r="G11" s="15">
        <v>0</v>
      </c>
      <c r="H11" s="17">
        <v>0</v>
      </c>
      <c r="I11" s="17">
        <v>0</v>
      </c>
      <c r="J11" s="18"/>
    </row>
    <row r="12" spans="1:10" ht="24.95" customHeight="1" thickBot="1">
      <c r="A12" s="218" t="s">
        <v>45</v>
      </c>
      <c r="B12" s="219"/>
      <c r="C12" s="28" t="s">
        <v>94</v>
      </c>
      <c r="D12" s="72">
        <v>5</v>
      </c>
      <c r="E12" s="62">
        <v>8</v>
      </c>
      <c r="F12" s="63">
        <v>1.6</v>
      </c>
      <c r="G12" s="62">
        <v>4</v>
      </c>
      <c r="H12" s="64">
        <v>4.6825000000000001</v>
      </c>
      <c r="I12" s="64">
        <v>1.7410826373265569</v>
      </c>
      <c r="J12" s="65"/>
    </row>
  </sheetData>
  <mergeCells count="5">
    <mergeCell ref="A12:B12"/>
    <mergeCell ref="A2:J2"/>
    <mergeCell ref="D5:D11"/>
    <mergeCell ref="A5:A6"/>
    <mergeCell ref="A8:A1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J12"/>
  <sheetViews>
    <sheetView workbookViewId="0">
      <selection activeCell="D10" sqref="D10:I10"/>
    </sheetView>
  </sheetViews>
  <sheetFormatPr defaultRowHeight="16.5"/>
  <cols>
    <col min="1" max="1" width="12.625" customWidth="1"/>
    <col min="2" max="2" width="20" bestFit="1" customWidth="1"/>
    <col min="3" max="3" width="0" hidden="1" customWidth="1"/>
    <col min="4" max="4" width="7.875" customWidth="1"/>
    <col min="5" max="5" width="8.375" customWidth="1"/>
    <col min="6" max="6" width="8.25" customWidth="1"/>
    <col min="7" max="7" width="7.875" customWidth="1"/>
  </cols>
  <sheetData>
    <row r="2" spans="1:10" ht="24">
      <c r="A2" s="266" t="s">
        <v>109</v>
      </c>
      <c r="B2" s="266"/>
      <c r="C2" s="266"/>
      <c r="D2" s="266"/>
      <c r="E2" s="266"/>
      <c r="F2" s="266"/>
      <c r="G2" s="266"/>
      <c r="H2" s="266"/>
      <c r="I2" s="266"/>
      <c r="J2" s="94"/>
    </row>
    <row r="3" spans="1:10" ht="17.25" thickBot="1"/>
    <row r="4" spans="1:10" ht="36.75" thickBot="1">
      <c r="A4" s="25" t="s">
        <v>77</v>
      </c>
      <c r="B4" s="26" t="s">
        <v>78</v>
      </c>
      <c r="C4" s="26"/>
      <c r="D4" s="26" t="s">
        <v>29</v>
      </c>
      <c r="E4" s="26" t="s">
        <v>30</v>
      </c>
      <c r="F4" s="26" t="s">
        <v>66</v>
      </c>
      <c r="G4" s="26" t="s">
        <v>70</v>
      </c>
      <c r="H4" s="26" t="s">
        <v>68</v>
      </c>
      <c r="I4" s="27" t="s">
        <v>69</v>
      </c>
    </row>
    <row r="5" spans="1:10" ht="24.95" customHeight="1" thickTop="1">
      <c r="A5" s="221" t="s">
        <v>90</v>
      </c>
      <c r="B5" s="6" t="s">
        <v>58</v>
      </c>
      <c r="C5" s="7" t="s">
        <v>17</v>
      </c>
      <c r="D5" s="12">
        <v>2</v>
      </c>
      <c r="E5" s="12">
        <v>2</v>
      </c>
      <c r="F5" s="9">
        <v>1</v>
      </c>
      <c r="G5" s="12">
        <v>2</v>
      </c>
      <c r="H5" s="10">
        <v>5.7349999999999994</v>
      </c>
      <c r="I5" s="204">
        <v>0.48500000000000709</v>
      </c>
    </row>
    <row r="6" spans="1:10" ht="24.95" customHeight="1">
      <c r="A6" s="221"/>
      <c r="B6" s="6" t="s">
        <v>59</v>
      </c>
      <c r="C6" s="7" t="s">
        <v>26</v>
      </c>
      <c r="D6" s="12">
        <v>5</v>
      </c>
      <c r="E6" s="12">
        <v>6</v>
      </c>
      <c r="F6" s="9">
        <v>1.2</v>
      </c>
      <c r="G6" s="12">
        <v>5</v>
      </c>
      <c r="H6" s="10">
        <v>4.9459999999999997</v>
      </c>
      <c r="I6" s="204">
        <v>1.3821230046562434</v>
      </c>
    </row>
    <row r="7" spans="1:10" ht="24.95" customHeight="1">
      <c r="A7" s="221"/>
      <c r="B7" s="6" t="s">
        <v>60</v>
      </c>
      <c r="C7" s="7" t="s">
        <v>16</v>
      </c>
      <c r="D7" s="12">
        <v>5</v>
      </c>
      <c r="E7" s="12">
        <v>5</v>
      </c>
      <c r="F7" s="9">
        <v>1</v>
      </c>
      <c r="G7" s="12">
        <v>5</v>
      </c>
      <c r="H7" s="10">
        <v>5.0220000000000002</v>
      </c>
      <c r="I7" s="204">
        <v>1.1165554173438961</v>
      </c>
    </row>
    <row r="8" spans="1:10" ht="24.95" customHeight="1" thickBot="1">
      <c r="A8" s="222"/>
      <c r="B8" s="35" t="s">
        <v>61</v>
      </c>
      <c r="C8" s="36" t="s">
        <v>20</v>
      </c>
      <c r="D8" s="75">
        <v>8</v>
      </c>
      <c r="E8" s="75">
        <v>10</v>
      </c>
      <c r="F8" s="38">
        <v>1.3</v>
      </c>
      <c r="G8" s="75">
        <v>7</v>
      </c>
      <c r="H8" s="39">
        <v>4.1214285714285719</v>
      </c>
      <c r="I8" s="205">
        <v>1.3395887276263807</v>
      </c>
    </row>
    <row r="9" spans="1:10" ht="24.95" customHeight="1" thickBot="1">
      <c r="A9" s="95" t="s">
        <v>91</v>
      </c>
      <c r="B9" s="96" t="s">
        <v>92</v>
      </c>
      <c r="C9" s="97" t="s">
        <v>93</v>
      </c>
      <c r="D9" s="206">
        <v>30</v>
      </c>
      <c r="E9" s="206">
        <v>25</v>
      </c>
      <c r="F9" s="213">
        <v>0.8</v>
      </c>
      <c r="G9" s="206">
        <v>23</v>
      </c>
      <c r="H9" s="207"/>
      <c r="I9" s="208"/>
    </row>
    <row r="10" spans="1:10" ht="24.95" customHeight="1" thickBot="1">
      <c r="A10" s="264" t="s">
        <v>45</v>
      </c>
      <c r="B10" s="265"/>
      <c r="C10" s="85" t="s">
        <v>94</v>
      </c>
      <c r="D10" s="209">
        <v>50</v>
      </c>
      <c r="E10" s="209">
        <v>48</v>
      </c>
      <c r="F10" s="210">
        <v>1</v>
      </c>
      <c r="G10" s="209">
        <v>42</v>
      </c>
      <c r="H10" s="211">
        <v>4.7452631578947368</v>
      </c>
      <c r="I10" s="212">
        <v>1.3393728635410058</v>
      </c>
    </row>
    <row r="11" spans="1:10" ht="9.9499999999999993" customHeight="1"/>
    <row r="12" spans="1:10">
      <c r="A12" t="s">
        <v>108</v>
      </c>
    </row>
  </sheetData>
  <mergeCells count="3">
    <mergeCell ref="A5:A8"/>
    <mergeCell ref="A10:B10"/>
    <mergeCell ref="A2:I2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수시일반전형</vt:lpstr>
      <vt:lpstr>정시추가일반전형</vt:lpstr>
      <vt:lpstr>체육특기자</vt:lpstr>
      <vt:lpstr>학교장추천자</vt:lpstr>
      <vt:lpstr>어학능력우수자</vt:lpstr>
      <vt:lpstr>특정역량우수자</vt:lpstr>
      <vt:lpstr>사회적보호(배려)</vt:lpstr>
      <vt:lpstr>특성화고교출신자</vt:lpstr>
      <vt:lpstr>농어촌학생</vt:lpstr>
      <vt:lpstr>기초생활수급자</vt:lpstr>
      <vt:lpstr>특수교육대상자</vt:lpstr>
      <vt:lpstr>서해5도출신자</vt:lpstr>
      <vt:lpstr>재직자특별전형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성다현</dc:creator>
  <cp:lastModifiedBy>윤상아</cp:lastModifiedBy>
  <cp:lastPrinted>2013-03-22T01:12:01Z</cp:lastPrinted>
  <dcterms:created xsi:type="dcterms:W3CDTF">2011-09-15T05:32:50Z</dcterms:created>
  <dcterms:modified xsi:type="dcterms:W3CDTF">2013-04-04T08:03:43Z</dcterms:modified>
</cp:coreProperties>
</file>